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344" activeTab="1"/>
  </bookViews>
  <sheets>
    <sheet name="工種番号" sheetId="1" r:id="rId1"/>
    <sheet name="請求書 契約分" sheetId="2" r:id="rId2"/>
    <sheet name="請求書 契約分 記載例" sheetId="3" r:id="rId3"/>
    <sheet name="請求書 契約外" sheetId="4" r:id="rId4"/>
    <sheet name="請求書 契約外 記載例" sheetId="5" r:id="rId5"/>
  </sheets>
  <definedNames>
    <definedName name="data1">#REF!</definedName>
    <definedName name="data2" localSheetId="4">'請求書 契約外 記載例'!$A$16</definedName>
    <definedName name="data2" localSheetId="1">'請求書 契約分'!$A$16</definedName>
    <definedName name="data2" localSheetId="2">'請求書 契約分 記載例'!$A$16</definedName>
    <definedName name="data2">'請求書 契約外'!$A$16</definedName>
    <definedName name="data3">#REF!</definedName>
    <definedName name="_xlnm.Print_Area" localSheetId="3">'請求書 契約外'!$C$6:$W$81</definedName>
    <definedName name="_xlnm.Print_Area" localSheetId="4">'請求書 契約外 記載例'!$C$6:$W$81</definedName>
    <definedName name="_xlnm.Print_Area" localSheetId="1">'請求書 契約分'!$C$6:$W$57</definedName>
    <definedName name="_xlnm.Print_Area" localSheetId="2">'請求書 契約分 記載例'!$C$6:$W$33</definedName>
  </definedNames>
  <calcPr fullCalcOnLoad="1"/>
</workbook>
</file>

<file path=xl/comments2.xml><?xml version="1.0" encoding="utf-8"?>
<comments xmlns="http://schemas.openxmlformats.org/spreadsheetml/2006/main">
  <authors>
    <author>江田　禎彦</author>
    <author>eda</author>
    <author>松浦建設株式会社</author>
  </authors>
  <commentList>
    <comment ref="R7" authorId="0">
      <text>
        <r>
          <rPr>
            <b/>
            <sz val="9"/>
            <rFont val="ＭＳ Ｐゴシック"/>
            <family val="3"/>
          </rPr>
          <t>押印の必要はありません</t>
        </r>
      </text>
    </comment>
    <comment ref="S7" authorId="0">
      <text>
        <r>
          <rPr>
            <b/>
            <sz val="9"/>
            <rFont val="ＭＳ Ｐゴシック"/>
            <family val="3"/>
          </rPr>
          <t>押印の必要はありません</t>
        </r>
      </text>
    </comment>
    <comment ref="T7" authorId="0">
      <text>
        <r>
          <rPr>
            <b/>
            <sz val="9"/>
            <rFont val="ＭＳ Ｐゴシック"/>
            <family val="3"/>
          </rPr>
          <t>押印の必要はありません</t>
        </r>
      </text>
    </comment>
    <comment ref="U7" authorId="0">
      <text>
        <r>
          <rPr>
            <b/>
            <sz val="9"/>
            <rFont val="ＭＳ Ｐゴシック"/>
            <family val="3"/>
          </rPr>
          <t>押印の必要はありません</t>
        </r>
      </text>
    </comment>
    <comment ref="V7" authorId="0">
      <text>
        <r>
          <rPr>
            <b/>
            <sz val="9"/>
            <rFont val="ＭＳ Ｐゴシック"/>
            <family val="3"/>
          </rPr>
          <t>押印の必要はありません</t>
        </r>
      </text>
    </comment>
    <comment ref="E8" authorId="1">
      <text>
        <r>
          <rPr>
            <sz val="8"/>
            <rFont val="MS P ゴシック"/>
            <family val="3"/>
          </rPr>
          <t>2023/1/1の様に入力して下さい。</t>
        </r>
      </text>
    </comment>
    <comment ref="N20" authorId="2">
      <text>
        <r>
          <rPr>
            <sz val="8"/>
            <rFont val="ＭＳ Ｐゴシック"/>
            <family val="3"/>
          </rPr>
          <t>特に契約金額の取り決めがない場合には、入力の必要はありません。以下のセルも同様です</t>
        </r>
        <r>
          <rPr>
            <sz val="9"/>
            <rFont val="ＭＳ Ｐゴシック"/>
            <family val="3"/>
          </rPr>
          <t>。</t>
        </r>
      </text>
    </comment>
    <comment ref="C27" authorId="1">
      <text>
        <r>
          <rPr>
            <sz val="8"/>
            <rFont val="MS P ゴシック"/>
            <family val="3"/>
          </rPr>
          <t>工種については、現場担当者と打合せのうえ、記入して下さい。</t>
        </r>
      </text>
    </comment>
    <comment ref="E27" authorId="2">
      <text>
        <r>
          <rPr>
            <sz val="8"/>
            <rFont val="ＭＳ Ｐゴシック"/>
            <family val="3"/>
          </rPr>
          <t>取引年月日
3/31のように月と日の間を　／　で区切って入力して下さい。</t>
        </r>
      </text>
    </comment>
    <comment ref="J27" authorId="1">
      <text>
        <r>
          <rPr>
            <sz val="8"/>
            <rFont val="MS P ゴシック"/>
            <family val="3"/>
          </rPr>
          <t>消費税率を選択して下さい。</t>
        </r>
      </text>
    </comment>
    <comment ref="S17" authorId="1">
      <text>
        <r>
          <rPr>
            <sz val="8"/>
            <rFont val="MS P ゴシック"/>
            <family val="3"/>
          </rPr>
          <t>適格請求書発行事業者の登録番号を記載して下さい。</t>
        </r>
      </text>
    </comment>
  </commentList>
</comments>
</file>

<file path=xl/comments3.xml><?xml version="1.0" encoding="utf-8"?>
<comments xmlns="http://schemas.openxmlformats.org/spreadsheetml/2006/main">
  <authors>
    <author>江田　禎彦</author>
    <author>eda</author>
    <author>松浦建設株式会社</author>
  </authors>
  <commentList>
    <comment ref="R7" authorId="0">
      <text>
        <r>
          <rPr>
            <b/>
            <sz val="9"/>
            <rFont val="ＭＳ Ｐゴシック"/>
            <family val="3"/>
          </rPr>
          <t>押印の必要はありません</t>
        </r>
      </text>
    </comment>
    <comment ref="S7" authorId="0">
      <text>
        <r>
          <rPr>
            <b/>
            <sz val="9"/>
            <rFont val="ＭＳ Ｐゴシック"/>
            <family val="3"/>
          </rPr>
          <t>押印の必要はありません</t>
        </r>
      </text>
    </comment>
    <comment ref="T7" authorId="0">
      <text>
        <r>
          <rPr>
            <b/>
            <sz val="9"/>
            <rFont val="ＭＳ Ｐゴシック"/>
            <family val="3"/>
          </rPr>
          <t>押印の必要はありません</t>
        </r>
      </text>
    </comment>
    <comment ref="U7" authorId="0">
      <text>
        <r>
          <rPr>
            <b/>
            <sz val="9"/>
            <rFont val="ＭＳ Ｐゴシック"/>
            <family val="3"/>
          </rPr>
          <t>押印の必要はありません</t>
        </r>
      </text>
    </comment>
    <comment ref="V7" authorId="0">
      <text>
        <r>
          <rPr>
            <b/>
            <sz val="9"/>
            <rFont val="ＭＳ Ｐゴシック"/>
            <family val="3"/>
          </rPr>
          <t>押印の必要はありません</t>
        </r>
      </text>
    </comment>
    <comment ref="E8" authorId="1">
      <text>
        <r>
          <rPr>
            <sz val="8"/>
            <rFont val="MS P ゴシック"/>
            <family val="3"/>
          </rPr>
          <t>2023/1/1の様に入力して下さい。</t>
        </r>
      </text>
    </comment>
    <comment ref="S17" authorId="1">
      <text>
        <r>
          <rPr>
            <sz val="8"/>
            <rFont val="MS P ゴシック"/>
            <family val="3"/>
          </rPr>
          <t>適格請求書発行事業者の登録番号を記載して下さい。</t>
        </r>
      </text>
    </comment>
    <comment ref="N20" authorId="2">
      <text>
        <r>
          <rPr>
            <sz val="8"/>
            <rFont val="ＭＳ Ｐゴシック"/>
            <family val="3"/>
          </rPr>
          <t>特に契約金額の取り決めがない場合には、入力の必要はありません。以下のセルも同様です</t>
        </r>
        <r>
          <rPr>
            <sz val="9"/>
            <rFont val="ＭＳ Ｐゴシック"/>
            <family val="3"/>
          </rPr>
          <t>。</t>
        </r>
      </text>
    </comment>
    <comment ref="C27" authorId="1">
      <text>
        <r>
          <rPr>
            <sz val="8"/>
            <rFont val="MS P ゴシック"/>
            <family val="3"/>
          </rPr>
          <t>工種については、現場担当者と打合せのうえ、記入して下さい。</t>
        </r>
      </text>
    </comment>
    <comment ref="E27" authorId="2">
      <text>
        <r>
          <rPr>
            <sz val="8"/>
            <rFont val="ＭＳ Ｐゴシック"/>
            <family val="3"/>
          </rPr>
          <t xml:space="preserve">
</t>
        </r>
      </text>
    </comment>
    <comment ref="J27" authorId="1">
      <text>
        <r>
          <rPr>
            <sz val="8"/>
            <rFont val="MS P ゴシック"/>
            <family val="3"/>
          </rPr>
          <t>消費税率を選択して下さい。</t>
        </r>
      </text>
    </comment>
  </commentList>
</comments>
</file>

<file path=xl/comments4.xml><?xml version="1.0" encoding="utf-8"?>
<comments xmlns="http://schemas.openxmlformats.org/spreadsheetml/2006/main">
  <authors>
    <author>松浦建設株式会社</author>
    <author>江田　禎彦</author>
    <author>eda</author>
  </authors>
  <commentList>
    <comment ref="N20" authorId="0">
      <text>
        <r>
          <rPr>
            <sz val="8"/>
            <rFont val="ＭＳ Ｐゴシック"/>
            <family val="3"/>
          </rPr>
          <t>特に契約金額の取り決めがない場合には、入力の必要はありません。以下のセルも同様です</t>
        </r>
        <r>
          <rPr>
            <sz val="9"/>
            <rFont val="ＭＳ Ｐゴシック"/>
            <family val="3"/>
          </rPr>
          <t>。</t>
        </r>
      </text>
    </comment>
    <comment ref="R7" authorId="1">
      <text>
        <r>
          <rPr>
            <b/>
            <sz val="9"/>
            <rFont val="ＭＳ Ｐゴシック"/>
            <family val="3"/>
          </rPr>
          <t>押印の必要はありません</t>
        </r>
      </text>
    </comment>
    <comment ref="V7" authorId="1">
      <text>
        <r>
          <rPr>
            <b/>
            <sz val="9"/>
            <rFont val="ＭＳ Ｐゴシック"/>
            <family val="3"/>
          </rPr>
          <t>押印の必要はありません</t>
        </r>
      </text>
    </comment>
    <comment ref="E27" authorId="0">
      <text>
        <r>
          <rPr>
            <sz val="8"/>
            <rFont val="ＭＳ Ｐゴシック"/>
            <family val="3"/>
          </rPr>
          <t>取引年月日
3/31のように月と日の間を　／　で区切って入力して下さい。</t>
        </r>
      </text>
    </comment>
    <comment ref="S7" authorId="1">
      <text>
        <r>
          <rPr>
            <b/>
            <sz val="9"/>
            <rFont val="ＭＳ Ｐゴシック"/>
            <family val="3"/>
          </rPr>
          <t>押印の必要はありません</t>
        </r>
      </text>
    </comment>
    <comment ref="T7" authorId="1">
      <text>
        <r>
          <rPr>
            <b/>
            <sz val="9"/>
            <rFont val="ＭＳ Ｐゴシック"/>
            <family val="3"/>
          </rPr>
          <t>押印の必要はありません</t>
        </r>
      </text>
    </comment>
    <comment ref="U7" authorId="1">
      <text>
        <r>
          <rPr>
            <b/>
            <sz val="9"/>
            <rFont val="ＭＳ Ｐゴシック"/>
            <family val="3"/>
          </rPr>
          <t>押印の必要はありません</t>
        </r>
      </text>
    </comment>
    <comment ref="C27" authorId="2">
      <text>
        <r>
          <rPr>
            <sz val="8"/>
            <rFont val="MS P ゴシック"/>
            <family val="3"/>
          </rPr>
          <t>工種については、現場担当者と打合せのうえ、記入して下さい。</t>
        </r>
      </text>
    </comment>
    <comment ref="E8" authorId="2">
      <text>
        <r>
          <rPr>
            <sz val="8"/>
            <rFont val="MS P ゴシック"/>
            <family val="3"/>
          </rPr>
          <t>2023/1/1の様に入力して下さい。</t>
        </r>
      </text>
    </comment>
    <comment ref="J27" authorId="2">
      <text>
        <r>
          <rPr>
            <sz val="8"/>
            <rFont val="MS P ゴシック"/>
            <family val="3"/>
          </rPr>
          <t>消費税率を選択して下さい。</t>
        </r>
      </text>
    </comment>
    <comment ref="S17" authorId="2">
      <text>
        <r>
          <rPr>
            <sz val="8"/>
            <rFont val="MS P ゴシック"/>
            <family val="3"/>
          </rPr>
          <t>適格請求書発行事業者の登録番号を記載して下さい。</t>
        </r>
      </text>
    </comment>
  </commentList>
</comments>
</file>

<file path=xl/comments5.xml><?xml version="1.0" encoding="utf-8"?>
<comments xmlns="http://schemas.openxmlformats.org/spreadsheetml/2006/main">
  <authors>
    <author>江田　禎彦</author>
    <author>eda</author>
    <author>松浦建設株式会社</author>
  </authors>
  <commentList>
    <comment ref="R7" authorId="0">
      <text>
        <r>
          <rPr>
            <b/>
            <sz val="9"/>
            <rFont val="ＭＳ Ｐゴシック"/>
            <family val="3"/>
          </rPr>
          <t>押印の必要はありません</t>
        </r>
      </text>
    </comment>
    <comment ref="S7" authorId="0">
      <text>
        <r>
          <rPr>
            <b/>
            <sz val="9"/>
            <rFont val="ＭＳ Ｐゴシック"/>
            <family val="3"/>
          </rPr>
          <t>押印の必要はありません</t>
        </r>
      </text>
    </comment>
    <comment ref="T7" authorId="0">
      <text>
        <r>
          <rPr>
            <b/>
            <sz val="9"/>
            <rFont val="ＭＳ Ｐゴシック"/>
            <family val="3"/>
          </rPr>
          <t>押印の必要はありません</t>
        </r>
      </text>
    </comment>
    <comment ref="U7" authorId="0">
      <text>
        <r>
          <rPr>
            <b/>
            <sz val="9"/>
            <rFont val="ＭＳ Ｐゴシック"/>
            <family val="3"/>
          </rPr>
          <t>押印の必要はありません</t>
        </r>
      </text>
    </comment>
    <comment ref="V7" authorId="0">
      <text>
        <r>
          <rPr>
            <b/>
            <sz val="9"/>
            <rFont val="ＭＳ Ｐゴシック"/>
            <family val="3"/>
          </rPr>
          <t>押印の必要はありません</t>
        </r>
      </text>
    </comment>
    <comment ref="E8" authorId="1">
      <text>
        <r>
          <rPr>
            <sz val="8"/>
            <rFont val="MS P ゴシック"/>
            <family val="3"/>
          </rPr>
          <t>2023/1/1の様に入力して下さい。</t>
        </r>
      </text>
    </comment>
    <comment ref="S17" authorId="1">
      <text>
        <r>
          <rPr>
            <sz val="8"/>
            <rFont val="MS P ゴシック"/>
            <family val="3"/>
          </rPr>
          <t>適格請求書発行事業者の登録番号を記載して下さい。</t>
        </r>
      </text>
    </comment>
    <comment ref="N20" authorId="2">
      <text>
        <r>
          <rPr>
            <sz val="8"/>
            <rFont val="ＭＳ Ｐゴシック"/>
            <family val="3"/>
          </rPr>
          <t>特に契約金額の取り決めがない場合には、入力の必要はありません。以下のセルも同様です</t>
        </r>
        <r>
          <rPr>
            <sz val="9"/>
            <rFont val="ＭＳ Ｐゴシック"/>
            <family val="3"/>
          </rPr>
          <t>。</t>
        </r>
      </text>
    </comment>
    <comment ref="C27" authorId="1">
      <text>
        <r>
          <rPr>
            <sz val="8"/>
            <rFont val="MS P ゴシック"/>
            <family val="3"/>
          </rPr>
          <t>工種については、現場担当者と打合せのうえ、記入して下さい。</t>
        </r>
      </text>
    </comment>
    <comment ref="E27" authorId="2">
      <text>
        <r>
          <rPr>
            <sz val="8"/>
            <rFont val="ＭＳ Ｐゴシック"/>
            <family val="3"/>
          </rPr>
          <t>取引年月日
3/31のように月と日の間を　／　で区切って入力して下さい。</t>
        </r>
      </text>
    </comment>
    <comment ref="J27" authorId="1">
      <text>
        <r>
          <rPr>
            <sz val="8"/>
            <rFont val="MS P ゴシック"/>
            <family val="3"/>
          </rPr>
          <t>消費税率を選択して下さい。</t>
        </r>
      </text>
    </comment>
  </commentList>
</comments>
</file>

<file path=xl/sharedStrings.xml><?xml version="1.0" encoding="utf-8"?>
<sst xmlns="http://schemas.openxmlformats.org/spreadsheetml/2006/main" count="806" uniqueCount="104">
  <si>
    <t>振込銀行</t>
  </si>
  <si>
    <t>土工事</t>
  </si>
  <si>
    <t>鉄筋工事</t>
  </si>
  <si>
    <t>型枠工事</t>
  </si>
  <si>
    <t>コンクリート工事</t>
  </si>
  <si>
    <t>鉄骨工事</t>
  </si>
  <si>
    <t>塗装工事</t>
  </si>
  <si>
    <t>家具工事</t>
  </si>
  <si>
    <t>直接仮設工事</t>
  </si>
  <si>
    <t>★コードミス★</t>
  </si>
  <si>
    <t>工      種</t>
  </si>
  <si>
    <t>下 記 の と お り 請 求 い た し ま す。</t>
  </si>
  <si>
    <t>備   考</t>
  </si>
  <si>
    <t>整理科目</t>
  </si>
  <si>
    <t>契 約 金 額</t>
  </si>
  <si>
    <t>月  日</t>
  </si>
  <si>
    <t>名　称・品　名・形　状・寸　法</t>
  </si>
  <si>
    <t>数量</t>
  </si>
  <si>
    <t>単位</t>
  </si>
  <si>
    <t>単　価</t>
  </si>
  <si>
    <t>金　  　額</t>
  </si>
  <si>
    <t>工　　　　　　　　　種</t>
  </si>
  <si>
    <t>金　　　　　　　額</t>
  </si>
  <si>
    <t>御中</t>
  </si>
  <si>
    <t>会社名</t>
  </si>
  <si>
    <t>代表者名</t>
  </si>
  <si>
    <t>支払決定金　　額</t>
  </si>
  <si>
    <t>合 計 金 額</t>
  </si>
  <si>
    <r>
      <t>＊黄色で塗りつぶしのセルのみ入力して下さい。それ以外はセルのコメント</t>
    </r>
    <r>
      <rPr>
        <b/>
        <sz val="11"/>
        <color indexed="10"/>
        <rFont val="ＭＳ Ｐゴシック"/>
        <family val="3"/>
      </rPr>
      <t>（セルの右上に赤のマーク有）</t>
    </r>
    <r>
      <rPr>
        <b/>
        <sz val="11"/>
        <color indexed="12"/>
        <rFont val="ＭＳ Ｐゴシック"/>
        <family val="3"/>
      </rPr>
      <t>を確認して入力して下さい。（２部提出）</t>
    </r>
    <r>
      <rPr>
        <b/>
        <sz val="11"/>
        <color indexed="10"/>
        <rFont val="ＭＳ Ｐゴシック"/>
        <family val="3"/>
      </rPr>
      <t>　</t>
    </r>
  </si>
  <si>
    <t>数　量</t>
  </si>
  <si>
    <t>工　              　種　</t>
  </si>
  <si>
    <t>TEL・FAX</t>
  </si>
  <si>
    <t>共通仮設工事</t>
  </si>
  <si>
    <t>地業工事</t>
  </si>
  <si>
    <t>外壁工事</t>
  </si>
  <si>
    <t>組積工事</t>
  </si>
  <si>
    <t>防水防湿工事</t>
  </si>
  <si>
    <t>石工事</t>
  </si>
  <si>
    <t>タイル工事</t>
  </si>
  <si>
    <t>木工事</t>
  </si>
  <si>
    <t>屋根板金工事</t>
  </si>
  <si>
    <t>金属工事</t>
  </si>
  <si>
    <t>左官工事</t>
  </si>
  <si>
    <t>鋼製建具工事</t>
  </si>
  <si>
    <t>木製建具工事</t>
  </si>
  <si>
    <t>硝子工事</t>
  </si>
  <si>
    <t>内装工事</t>
  </si>
  <si>
    <t>仕上ユニット工事</t>
  </si>
  <si>
    <t>屋外工事</t>
  </si>
  <si>
    <t>解体工事</t>
  </si>
  <si>
    <t>電気設備工事</t>
  </si>
  <si>
    <t>機械設備工事</t>
  </si>
  <si>
    <t>その他設備工事</t>
  </si>
  <si>
    <t>改修工事</t>
  </si>
  <si>
    <t>追加工事</t>
  </si>
  <si>
    <t>現場経費</t>
  </si>
  <si>
    <t>前回迄の出来高金額</t>
  </si>
  <si>
    <t>今回の出来高金額</t>
  </si>
  <si>
    <t>出来高合計金額</t>
  </si>
  <si>
    <t>今回の代払予定金額</t>
  </si>
  <si>
    <t>差引今回請求し得る金額</t>
  </si>
  <si>
    <t>契約金額の残額</t>
  </si>
  <si>
    <t xml:space="preserve">工事番号 </t>
  </si>
  <si>
    <t xml:space="preserve">工 事 名 </t>
  </si>
  <si>
    <t>現金 100%</t>
  </si>
  <si>
    <t>市営住宅改築工事（６条中央団地１号棟）１工区</t>
  </si>
  <si>
    <t>消費税 10%</t>
  </si>
  <si>
    <t>消費税  8%</t>
  </si>
  <si>
    <t>消費税率</t>
  </si>
  <si>
    <t>登録番号</t>
  </si>
  <si>
    <t>くりくらボトル</t>
  </si>
  <si>
    <t>灯油</t>
  </si>
  <si>
    <t>本</t>
  </si>
  <si>
    <t>㍑</t>
  </si>
  <si>
    <t>住所</t>
  </si>
  <si>
    <t>松浦建設株式会社</t>
  </si>
  <si>
    <t>請求書</t>
  </si>
  <si>
    <t>(10%対象)</t>
  </si>
  <si>
    <t>(非課税)</t>
  </si>
  <si>
    <t>(10%)</t>
  </si>
  <si>
    <t>(8%対象)</t>
  </si>
  <si>
    <t>(8%)</t>
  </si>
  <si>
    <t>T</t>
  </si>
  <si>
    <t>0126-22-0144　/　0126-25-6618</t>
  </si>
  <si>
    <t>代表取締役</t>
  </si>
  <si>
    <t>請 　求　 額</t>
  </si>
  <si>
    <t>消 　費　 税</t>
  </si>
  <si>
    <t>食品</t>
  </si>
  <si>
    <t>式</t>
  </si>
  <si>
    <t>岩見沢市大和１条４丁目２５番地１</t>
  </si>
  <si>
    <t>代表取締役　松浦淳一</t>
  </si>
  <si>
    <t>T5-4300-0104-6671</t>
  </si>
  <si>
    <t>空知信用金庫　本店　普通 0033158</t>
  </si>
  <si>
    <t>〇〇〇〇〇新築工事</t>
  </si>
  <si>
    <t>外部足場　架払　出来高</t>
  </si>
  <si>
    <t>外部足場　運搬費　出来高</t>
  </si>
  <si>
    <t>前回までの出来高金額</t>
  </si>
  <si>
    <t>非課税</t>
  </si>
  <si>
    <t>産業廃棄物処理費</t>
  </si>
  <si>
    <t>循環税</t>
  </si>
  <si>
    <t>ｔ</t>
  </si>
  <si>
    <t>○○銀行　○○支店　（普）1234567</t>
  </si>
  <si>
    <t>松浦・勝井特定建設工事共同企業体</t>
  </si>
  <si>
    <t>JAいわみざわ本所新築工事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</si>
</sst>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G/標準&quot;"/>
    <numFmt numFmtId="178" formatCode="&quot;&quot;"/>
    <numFmt numFmtId="179" formatCode="0_);[Red]\(0\)"/>
    <numFmt numFmtId="180" formatCode="#,##0.0;&quot;▲ &quot;#,##0.0"/>
    <numFmt numFmtId="181" formatCode="&quot;¥&quot;#,##0_);\(&quot;¥&quot;#,##0\)"/>
    <numFmt numFmtId="182" formatCode="0.0;&quot;▲ &quot;0.0"/>
    <numFmt numFmtId="183" formatCode="#,##0_ ;[Red]\-#,##0\ "/>
    <numFmt numFmtId="184" formatCode="&quot;¥&quot;#,##0_);[Red]\(&quot;¥&quot;#,##0\)"/>
    <numFmt numFmtId="185" formatCode="#,##0_);[Red]\(#,##0\)"/>
    <numFmt numFmtId="186" formatCode="#,##0;[Red]#,##0"/>
    <numFmt numFmtId="187" formatCode="&quot;G-標準&quot;"/>
    <numFmt numFmtId="188" formatCode="00\-00"/>
    <numFmt numFmtId="189" formatCode="m/d"/>
    <numFmt numFmtId="190" formatCode="0\-00"/>
    <numFmt numFmtId="191" formatCode="0\-\A0"/>
    <numFmt numFmtId="192" formatCode="\-\A0"/>
    <numFmt numFmtId="193" formatCode="##\-\A0"/>
    <numFmt numFmtId="194" formatCode="0.0_ "/>
    <numFmt numFmtId="195" formatCode="#,##0.0_ ;[Red]\-#,##0.0\ "/>
    <numFmt numFmtId="196" formatCode="m&quot;月&quot;\ d&quot;日&quot;"/>
    <numFmt numFmtId="197" formatCode="m&quot;月&quot;dd&quot;日&quot;"/>
    <numFmt numFmtId="198" formatCode="#,##0_);\(#,##0\)"/>
    <numFmt numFmtId="199" formatCode="#,##0.0000_ ;[Red]\-#,##0.0000\ "/>
    <numFmt numFmtId="200" formatCode="0_ "/>
    <numFmt numFmtId="201" formatCode="0.0000_ "/>
    <numFmt numFmtId="202" formatCode="#,##0.0000_);[Red]\(#,##0.0000\)"/>
    <numFmt numFmtId="203" formatCode="0.0000_);[Red]\(0.0000\)"/>
    <numFmt numFmtId="204" formatCode="0.00000_ "/>
    <numFmt numFmtId="205" formatCode="0.000000_ "/>
    <numFmt numFmtId="206" formatCode="0.0000000_ "/>
    <numFmt numFmtId="207" formatCode="0.00000000_ "/>
    <numFmt numFmtId="208" formatCode="0.000000000_ "/>
    <numFmt numFmtId="209" formatCode="0.0000000000_ "/>
    <numFmt numFmtId="210" formatCode="0.00_ "/>
    <numFmt numFmtId="211" formatCode="#,##0.0;[Red]\-#,##0.0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  <numFmt numFmtId="215" formatCode="[$-F800]dddd\,\ mmmm\ dd\,\ yyyy"/>
    <numFmt numFmtId="216" formatCode="[$]ggge&quot;年&quot;m&quot;月&quot;d&quot;日&quot;;@"/>
    <numFmt numFmtId="217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8"/>
      <color indexed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i/>
      <sz val="11"/>
      <color indexed="10"/>
      <name val="ＭＳ Ｐゴシック"/>
      <family val="3"/>
    </font>
    <font>
      <sz val="10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color indexed="12"/>
      <name val="ＭＳ Ｐゴシック"/>
      <family val="3"/>
    </font>
    <font>
      <sz val="14"/>
      <name val="ＭＳ Ｐゴシック"/>
      <family val="3"/>
    </font>
    <font>
      <b/>
      <sz val="12"/>
      <color indexed="10"/>
      <name val="ＭＳ Ｐゴシック"/>
      <family val="3"/>
    </font>
    <font>
      <b/>
      <sz val="24"/>
      <name val="ＭＳ Ｐゴシック"/>
      <family val="3"/>
    </font>
    <font>
      <b/>
      <sz val="9"/>
      <name val="ＭＳ Ｐゴシック"/>
      <family val="3"/>
    </font>
    <font>
      <sz val="10"/>
      <name val="ＭＳ ゴシック"/>
      <family val="3"/>
    </font>
    <font>
      <b/>
      <sz val="8"/>
      <color indexed="12"/>
      <name val="ＭＳ Ｐゴシック"/>
      <family val="3"/>
    </font>
    <font>
      <b/>
      <sz val="14"/>
      <name val="ＭＳ Ｐゴシック"/>
      <family val="3"/>
    </font>
    <font>
      <b/>
      <sz val="14"/>
      <color indexed="12"/>
      <name val="ＭＳ Ｐゴシック"/>
      <family val="3"/>
    </font>
    <font>
      <sz val="8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17"/>
      </left>
      <right style="hair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double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double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rgb="FF008000"/>
      </right>
      <top style="medium">
        <color rgb="FF008000"/>
      </top>
      <bottom style="thin">
        <color rgb="FF008000"/>
      </bottom>
    </border>
    <border>
      <left>
        <color indexed="63"/>
      </left>
      <right style="medium">
        <color rgb="FF008000"/>
      </right>
      <top style="thin">
        <color rgb="FF008000"/>
      </top>
      <bottom style="thin">
        <color rgb="FF008000"/>
      </bottom>
    </border>
    <border>
      <left>
        <color indexed="63"/>
      </left>
      <right style="medium">
        <color rgb="FF008000"/>
      </right>
      <top style="thin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 style="medium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medium">
        <color rgb="FF008000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hair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double">
        <color indexed="17"/>
      </top>
      <bottom style="thin">
        <color indexed="17"/>
      </bottom>
    </border>
    <border>
      <left>
        <color indexed="63"/>
      </left>
      <right style="hair">
        <color indexed="17"/>
      </right>
      <top style="double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medium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medium">
        <color rgb="FF008000"/>
      </right>
      <top>
        <color indexed="63"/>
      </top>
      <bottom>
        <color indexed="63"/>
      </bottom>
    </border>
    <border>
      <left style="medium">
        <color rgb="FF008000"/>
      </left>
      <right>
        <color indexed="63"/>
      </right>
      <top style="thin">
        <color rgb="FF008000"/>
      </top>
      <bottom style="medium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medium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medium">
        <color rgb="FF008000"/>
      </top>
      <bottom style="thin">
        <color rgb="FF008000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 diagonalUp="1"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  <diagonal style="hair">
        <color indexed="17"/>
      </diagonal>
    </border>
    <border diagonalUp="1">
      <left>
        <color indexed="63"/>
      </left>
      <right>
        <color indexed="63"/>
      </right>
      <top style="medium">
        <color indexed="17"/>
      </top>
      <bottom style="medium">
        <color indexed="17"/>
      </bottom>
      <diagonal style="hair">
        <color indexed="17"/>
      </diagonal>
    </border>
    <border diagonalUp="1"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  <diagonal style="hair">
        <color indexed="17"/>
      </diagonal>
    </border>
    <border diagonalUp="1">
      <left style="thin">
        <color indexed="17"/>
      </left>
      <right>
        <color indexed="63"/>
      </right>
      <top style="thin">
        <color indexed="17"/>
      </top>
      <bottom style="thin">
        <color indexed="17"/>
      </bottom>
      <diagonal style="hair">
        <color indexed="17"/>
      </diagonal>
    </border>
    <border diagonalUp="1">
      <left>
        <color indexed="63"/>
      </left>
      <right>
        <color indexed="63"/>
      </right>
      <top style="thin">
        <color indexed="17"/>
      </top>
      <bottom style="thin">
        <color indexed="17"/>
      </bottom>
      <diagonal style="hair">
        <color indexed="17"/>
      </diagonal>
    </border>
    <border diagonalUp="1">
      <left>
        <color indexed="63"/>
      </left>
      <right style="thin">
        <color indexed="17"/>
      </right>
      <top style="thin">
        <color indexed="17"/>
      </top>
      <bottom style="thin">
        <color indexed="17"/>
      </bottom>
      <diagonal style="hair">
        <color indexed="17"/>
      </diagonal>
    </border>
  </borders>
  <cellStyleXfs count="63">
    <xf numFmtId="0" fontId="0" fillId="2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52" fillId="0" borderId="3" applyNumberFormat="0" applyFill="0" applyAlignment="0" applyProtection="0"/>
    <xf numFmtId="0" fontId="53" fillId="30" borderId="0" applyNumberFormat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1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2" borderId="4" applyNumberFormat="0" applyAlignment="0" applyProtection="0"/>
    <xf numFmtId="0" fontId="63" fillId="2" borderId="0" applyNumberFormat="0" applyFill="0" applyBorder="0" applyAlignment="0" applyProtection="0"/>
    <xf numFmtId="0" fontId="64" fillId="33" borderId="0" applyNumberFormat="0" applyBorder="0" applyAlignment="0" applyProtection="0"/>
  </cellStyleXfs>
  <cellXfs count="225">
    <xf numFmtId="0" fontId="0" fillId="2" borderId="0" xfId="0" applyAlignment="1">
      <alignment/>
    </xf>
    <xf numFmtId="178" fontId="2" fillId="0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2" fillId="36" borderId="0" xfId="0" applyNumberFormat="1" applyFont="1" applyFill="1" applyAlignment="1">
      <alignment vertical="center"/>
    </xf>
    <xf numFmtId="0" fontId="2" fillId="2" borderId="0" xfId="0" applyFont="1" applyAlignment="1">
      <alignment/>
    </xf>
    <xf numFmtId="0" fontId="2" fillId="2" borderId="0" xfId="0" applyFont="1" applyAlignment="1">
      <alignment horizontal="center"/>
    </xf>
    <xf numFmtId="0" fontId="7" fillId="2" borderId="10" xfId="0" applyFont="1" applyBorder="1" applyAlignment="1">
      <alignment horizontal="center"/>
    </xf>
    <xf numFmtId="0" fontId="7" fillId="2" borderId="10" xfId="0" applyFont="1" applyBorder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6" fontId="11" fillId="0" borderId="12" xfId="0" applyNumberFormat="1" applyFont="1" applyFill="1" applyBorder="1" applyAlignment="1">
      <alignment horizontal="center" vertical="center"/>
    </xf>
    <xf numFmtId="178" fontId="2" fillId="34" borderId="0" xfId="0" applyNumberFormat="1" applyFont="1" applyFill="1" applyBorder="1" applyAlignment="1">
      <alignment vertical="center"/>
    </xf>
    <xf numFmtId="0" fontId="3" fillId="36" borderId="0" xfId="0" applyFont="1" applyFill="1" applyBorder="1" applyAlignment="1">
      <alignment vertical="center" textRotation="255"/>
    </xf>
    <xf numFmtId="0" fontId="3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78" fontId="3" fillId="36" borderId="0" xfId="0" applyNumberFormat="1" applyFont="1" applyFill="1" applyBorder="1" applyAlignment="1">
      <alignment horizontal="center" vertical="center"/>
    </xf>
    <xf numFmtId="195" fontId="2" fillId="2" borderId="13" xfId="0" applyNumberFormat="1" applyFont="1" applyFill="1" applyBorder="1" applyAlignment="1" applyProtection="1">
      <alignment vertical="center" shrinkToFit="1"/>
      <protection locked="0"/>
    </xf>
    <xf numFmtId="0" fontId="2" fillId="2" borderId="13" xfId="0" applyFont="1" applyBorder="1" applyAlignment="1">
      <alignment horizontal="center" vertical="center"/>
    </xf>
    <xf numFmtId="182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185" fontId="10" fillId="0" borderId="14" xfId="0" applyNumberFormat="1" applyFont="1" applyFill="1" applyBorder="1" applyAlignment="1">
      <alignment vertical="center"/>
    </xf>
    <xf numFmtId="176" fontId="10" fillId="0" borderId="14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185" fontId="10" fillId="0" borderId="16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>
      <alignment horizontal="center" vertical="center"/>
    </xf>
    <xf numFmtId="176" fontId="15" fillId="0" borderId="17" xfId="0" applyNumberFormat="1" applyFont="1" applyFill="1" applyBorder="1" applyAlignment="1" applyProtection="1">
      <alignment horizontal="center" vertical="center"/>
      <protection locked="0"/>
    </xf>
    <xf numFmtId="176" fontId="15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176" fontId="20" fillId="0" borderId="12" xfId="0" applyNumberFormat="1" applyFont="1" applyFill="1" applyBorder="1" applyAlignment="1">
      <alignment vertical="center"/>
    </xf>
    <xf numFmtId="0" fontId="2" fillId="0" borderId="21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22" xfId="0" applyFont="1" applyFill="1" applyBorder="1" applyAlignment="1" applyProtection="1">
      <alignment vertical="center" shrinkToFit="1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176" fontId="2" fillId="2" borderId="13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>
      <alignment horizontal="center" vertical="center"/>
    </xf>
    <xf numFmtId="56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19" fillId="0" borderId="26" xfId="0" applyFont="1" applyFill="1" applyBorder="1" applyAlignment="1">
      <alignment horizontal="center" vertical="center"/>
    </xf>
    <xf numFmtId="176" fontId="0" fillId="2" borderId="27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 applyProtection="1">
      <alignment vertical="center"/>
      <protection/>
    </xf>
    <xf numFmtId="176" fontId="0" fillId="0" borderId="31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2" borderId="1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200" fontId="2" fillId="2" borderId="13" xfId="0" applyNumberFormat="1" applyFont="1" applyFill="1" applyBorder="1" applyAlignment="1" applyProtection="1">
      <alignment vertical="center" shrinkToFit="1"/>
      <protection locked="0"/>
    </xf>
    <xf numFmtId="201" fontId="2" fillId="2" borderId="13" xfId="0" applyNumberFormat="1" applyFont="1" applyFill="1" applyBorder="1" applyAlignment="1" applyProtection="1">
      <alignment vertical="center" shrinkToFit="1"/>
      <protection locked="0"/>
    </xf>
    <xf numFmtId="203" fontId="2" fillId="2" borderId="13" xfId="0" applyNumberFormat="1" applyFont="1" applyFill="1" applyBorder="1" applyAlignment="1" applyProtection="1">
      <alignment vertical="center" shrinkToFit="1"/>
      <protection locked="0"/>
    </xf>
    <xf numFmtId="0" fontId="2" fillId="2" borderId="13" xfId="0" applyFont="1" applyBorder="1" applyAlignment="1" applyProtection="1">
      <alignment horizontal="center" vertical="center"/>
      <protection locked="0"/>
    </xf>
    <xf numFmtId="38" fontId="2" fillId="2" borderId="13" xfId="49" applyFont="1" applyFill="1" applyBorder="1" applyAlignment="1" applyProtection="1">
      <alignment vertical="center" shrinkToFit="1"/>
      <protection locked="0"/>
    </xf>
    <xf numFmtId="38" fontId="3" fillId="0" borderId="13" xfId="49" applyFont="1" applyFill="1" applyBorder="1" applyAlignment="1">
      <alignment horizontal="center" vertical="center"/>
    </xf>
    <xf numFmtId="194" fontId="2" fillId="2" borderId="22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 applyProtection="1">
      <alignment vertical="center"/>
      <protection hidden="1" locked="0"/>
    </xf>
    <xf numFmtId="9" fontId="5" fillId="0" borderId="32" xfId="0" applyNumberFormat="1" applyFont="1" applyFill="1" applyBorder="1" applyAlignment="1">
      <alignment vertical="center" wrapText="1"/>
    </xf>
    <xf numFmtId="0" fontId="3" fillId="2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2" borderId="27" xfId="0" applyFont="1" applyBorder="1" applyAlignment="1">
      <alignment vertical="center" shrinkToFit="1"/>
    </xf>
    <xf numFmtId="0" fontId="25" fillId="0" borderId="34" xfId="0" applyFont="1" applyFill="1" applyBorder="1" applyAlignment="1">
      <alignment horizontal="center" vertical="center" wrapText="1"/>
    </xf>
    <xf numFmtId="56" fontId="3" fillId="2" borderId="22" xfId="0" applyNumberFormat="1" applyFont="1" applyFill="1" applyBorder="1" applyAlignment="1" applyProtection="1">
      <alignment horizontal="center" vertical="center" shrinkToFit="1"/>
      <protection locked="0"/>
    </xf>
    <xf numFmtId="9" fontId="3" fillId="2" borderId="35" xfId="0" applyNumberFormat="1" applyFont="1" applyFill="1" applyBorder="1" applyAlignment="1" applyProtection="1">
      <alignment horizontal="center" vertical="center" shrinkToFit="1"/>
      <protection locked="0"/>
    </xf>
    <xf numFmtId="176" fontId="2" fillId="36" borderId="0" xfId="0" applyNumberFormat="1" applyFont="1" applyFill="1" applyAlignment="1">
      <alignment vertical="center"/>
    </xf>
    <xf numFmtId="176" fontId="20" fillId="0" borderId="36" xfId="0" applyNumberFormat="1" applyFont="1" applyFill="1" applyBorder="1" applyAlignment="1">
      <alignment vertical="center" shrinkToFit="1"/>
    </xf>
    <xf numFmtId="176" fontId="20" fillId="0" borderId="37" xfId="0" applyNumberFormat="1" applyFont="1" applyFill="1" applyBorder="1" applyAlignment="1">
      <alignment vertical="center" shrinkToFit="1"/>
    </xf>
    <xf numFmtId="176" fontId="20" fillId="0" borderId="38" xfId="0" applyNumberFormat="1" applyFont="1" applyFill="1" applyBorder="1" applyAlignment="1">
      <alignment vertical="center" shrinkToFit="1"/>
    </xf>
    <xf numFmtId="176" fontId="20" fillId="0" borderId="39" xfId="0" applyNumberFormat="1" applyFont="1" applyFill="1" applyBorder="1" applyAlignment="1">
      <alignment vertical="center" shrinkToFit="1"/>
    </xf>
    <xf numFmtId="9" fontId="3" fillId="2" borderId="35" xfId="0" applyNumberFormat="1" applyFont="1" applyBorder="1" applyAlignment="1">
      <alignment horizontal="center" vertical="center" shrinkToFit="1"/>
    </xf>
    <xf numFmtId="0" fontId="3" fillId="2" borderId="35" xfId="0" applyFont="1" applyBorder="1" applyAlignment="1">
      <alignment horizontal="center" vertical="center" shrinkToFit="1"/>
    </xf>
    <xf numFmtId="0" fontId="3" fillId="2" borderId="27" xfId="0" applyFont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9" fontId="18" fillId="0" borderId="41" xfId="0" applyNumberFormat="1" applyFont="1" applyFill="1" applyBorder="1" applyAlignment="1" quotePrefix="1">
      <alignment horizontal="center" vertical="center"/>
    </xf>
    <xf numFmtId="9" fontId="18" fillId="0" borderId="42" xfId="0" applyNumberFormat="1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distributed" vertical="center" shrinkToFit="1"/>
    </xf>
    <xf numFmtId="0" fontId="0" fillId="0" borderId="0" xfId="0" applyFill="1" applyAlignment="1" applyProtection="1">
      <alignment horizontal="left" vertical="center"/>
      <protection locked="0"/>
    </xf>
    <xf numFmtId="9" fontId="5" fillId="0" borderId="32" xfId="0" applyNumberFormat="1" applyFont="1" applyFill="1" applyBorder="1" applyAlignment="1" applyProtection="1">
      <alignment vertical="center" wrapText="1"/>
      <protection locked="0"/>
    </xf>
    <xf numFmtId="9" fontId="3" fillId="2" borderId="35" xfId="0" applyNumberFormat="1" applyFont="1" applyBorder="1" applyAlignment="1" applyProtection="1">
      <alignment horizontal="center" vertical="center" shrinkToFit="1"/>
      <protection locked="0"/>
    </xf>
    <xf numFmtId="0" fontId="3" fillId="2" borderId="35" xfId="0" applyFont="1" applyBorder="1" applyAlignment="1" applyProtection="1">
      <alignment horizontal="center" vertical="center" shrinkToFit="1"/>
      <protection locked="0"/>
    </xf>
    <xf numFmtId="0" fontId="3" fillId="2" borderId="27" xfId="0" applyFont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vertical="center" shrinkToFit="1"/>
      <protection locked="0"/>
    </xf>
    <xf numFmtId="0" fontId="0" fillId="2" borderId="33" xfId="0" applyFont="1" applyBorder="1" applyAlignment="1">
      <alignment vertical="center" shrinkToFit="1"/>
    </xf>
    <xf numFmtId="0" fontId="0" fillId="2" borderId="27" xfId="0" applyFont="1" applyBorder="1" applyAlignment="1">
      <alignment vertical="center" shrinkToFit="1"/>
    </xf>
    <xf numFmtId="176" fontId="0" fillId="0" borderId="43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0" fontId="15" fillId="0" borderId="13" xfId="0" applyFont="1" applyFill="1" applyBorder="1" applyAlignment="1">
      <alignment vertical="center" shrinkToFit="1"/>
    </xf>
    <xf numFmtId="0" fontId="16" fillId="0" borderId="13" xfId="0" applyFont="1" applyFill="1" applyBorder="1" applyAlignment="1">
      <alignment vertical="center" shrinkToFit="1"/>
    </xf>
    <xf numFmtId="183" fontId="16" fillId="0" borderId="13" xfId="0" applyNumberFormat="1" applyFont="1" applyFill="1" applyBorder="1" applyAlignment="1">
      <alignment vertical="center"/>
    </xf>
    <xf numFmtId="183" fontId="16" fillId="0" borderId="20" xfId="0" applyNumberFormat="1" applyFont="1" applyFill="1" applyBorder="1" applyAlignment="1">
      <alignment vertical="center"/>
    </xf>
    <xf numFmtId="0" fontId="15" fillId="0" borderId="44" xfId="0" applyFont="1" applyFill="1" applyBorder="1" applyAlignment="1">
      <alignment vertical="center" shrinkToFit="1"/>
    </xf>
    <xf numFmtId="0" fontId="16" fillId="0" borderId="44" xfId="0" applyFont="1" applyFill="1" applyBorder="1" applyAlignment="1">
      <alignment vertical="center" shrinkToFit="1"/>
    </xf>
    <xf numFmtId="183" fontId="16" fillId="0" borderId="44" xfId="0" applyNumberFormat="1" applyFont="1" applyFill="1" applyBorder="1" applyAlignment="1">
      <alignment vertical="center"/>
    </xf>
    <xf numFmtId="183" fontId="16" fillId="0" borderId="45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0" fillId="2" borderId="46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 applyProtection="1">
      <alignment horizontal="center" vertical="center"/>
      <protection/>
    </xf>
    <xf numFmtId="176" fontId="3" fillId="0" borderId="33" xfId="0" applyNumberFormat="1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>
      <alignment horizontal="center" vertical="center"/>
    </xf>
    <xf numFmtId="0" fontId="3" fillId="2" borderId="48" xfId="0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7" fillId="0" borderId="45" xfId="0" applyFont="1" applyFill="1" applyBorder="1" applyAlignment="1" applyProtection="1">
      <alignment vertical="center" shrinkToFit="1"/>
      <protection/>
    </xf>
    <xf numFmtId="0" fontId="0" fillId="0" borderId="50" xfId="0" applyFont="1" applyFill="1" applyBorder="1" applyAlignment="1" applyProtection="1">
      <alignment/>
      <protection/>
    </xf>
    <xf numFmtId="183" fontId="10" fillId="0" borderId="45" xfId="0" applyNumberFormat="1" applyFont="1" applyFill="1" applyBorder="1" applyAlignment="1" applyProtection="1">
      <alignment vertical="center"/>
      <protection/>
    </xf>
    <xf numFmtId="183" fontId="10" fillId="0" borderId="50" xfId="0" applyNumberFormat="1" applyFont="1" applyFill="1" applyBorder="1" applyAlignment="1" applyProtection="1">
      <alignment vertical="center"/>
      <protection/>
    </xf>
    <xf numFmtId="0" fontId="3" fillId="2" borderId="20" xfId="0" applyFont="1" applyFill="1" applyBorder="1" applyAlignment="1" applyProtection="1">
      <alignment horizontal="left" vertical="center" shrinkToFit="1"/>
      <protection locked="0"/>
    </xf>
    <xf numFmtId="0" fontId="0" fillId="2" borderId="33" xfId="0" applyFont="1" applyBorder="1" applyAlignment="1">
      <alignment horizontal="left" vertical="center" shrinkToFit="1"/>
    </xf>
    <xf numFmtId="0" fontId="0" fillId="2" borderId="27" xfId="0" applyFont="1" applyBorder="1" applyAlignment="1">
      <alignment horizontal="left" vertical="center" shrinkToFit="1"/>
    </xf>
    <xf numFmtId="0" fontId="7" fillId="0" borderId="20" xfId="0" applyFont="1" applyFill="1" applyBorder="1" applyAlignment="1" applyProtection="1">
      <alignment vertical="center" shrinkToFit="1"/>
      <protection/>
    </xf>
    <xf numFmtId="0" fontId="0" fillId="0" borderId="33" xfId="0" applyFont="1" applyFill="1" applyBorder="1" applyAlignment="1" applyProtection="1">
      <alignment/>
      <protection/>
    </xf>
    <xf numFmtId="183" fontId="10" fillId="0" borderId="20" xfId="0" applyNumberFormat="1" applyFont="1" applyFill="1" applyBorder="1" applyAlignment="1" applyProtection="1">
      <alignment vertical="center"/>
      <protection/>
    </xf>
    <xf numFmtId="183" fontId="10" fillId="0" borderId="33" xfId="0" applyNumberFormat="1" applyFont="1" applyFill="1" applyBorder="1" applyAlignment="1" applyProtection="1">
      <alignment vertical="center"/>
      <protection/>
    </xf>
    <xf numFmtId="0" fontId="3" fillId="2" borderId="20" xfId="0" applyFont="1" applyFill="1" applyBorder="1" applyAlignment="1" applyProtection="1">
      <alignment horizontal="right" vertical="center" shrinkToFit="1"/>
      <protection locked="0"/>
    </xf>
    <xf numFmtId="0" fontId="0" fillId="2" borderId="33" xfId="0" applyFont="1" applyBorder="1" applyAlignment="1" applyProtection="1">
      <alignment horizontal="right" vertical="center" shrinkToFit="1"/>
      <protection locked="0"/>
    </xf>
    <xf numFmtId="0" fontId="0" fillId="2" borderId="27" xfId="0" applyFont="1" applyBorder="1" applyAlignment="1" applyProtection="1">
      <alignment horizontal="right" vertical="center" shrinkToFit="1"/>
      <protection locked="0"/>
    </xf>
    <xf numFmtId="176" fontId="7" fillId="0" borderId="20" xfId="0" applyNumberFormat="1" applyFont="1" applyFill="1" applyBorder="1" applyAlignment="1" applyProtection="1">
      <alignment vertical="center" shrinkToFit="1"/>
      <protection/>
    </xf>
    <xf numFmtId="0" fontId="0" fillId="2" borderId="33" xfId="0" applyFont="1" applyBorder="1" applyAlignment="1" applyProtection="1">
      <alignment vertical="center" shrinkToFit="1"/>
      <protection locked="0"/>
    </xf>
    <xf numFmtId="0" fontId="0" fillId="2" borderId="27" xfId="0" applyFont="1" applyBorder="1" applyAlignment="1" applyProtection="1">
      <alignment vertical="center" shrinkToFit="1"/>
      <protection locked="0"/>
    </xf>
    <xf numFmtId="0" fontId="3" fillId="2" borderId="33" xfId="0" applyFont="1" applyFill="1" applyBorder="1" applyAlignment="1" applyProtection="1">
      <alignment vertical="center" shrinkToFit="1"/>
      <protection locked="0"/>
    </xf>
    <xf numFmtId="0" fontId="3" fillId="2" borderId="27" xfId="0" applyFont="1" applyFill="1" applyBorder="1" applyAlignment="1" applyProtection="1">
      <alignment vertical="center" shrinkToFit="1"/>
      <protection locked="0"/>
    </xf>
    <xf numFmtId="0" fontId="0" fillId="2" borderId="33" xfId="0" applyFont="1" applyBorder="1" applyAlignment="1" applyProtection="1">
      <alignment horizontal="left" vertical="center" shrinkToFit="1"/>
      <protection locked="0"/>
    </xf>
    <xf numFmtId="0" fontId="0" fillId="2" borderId="27" xfId="0" applyFont="1" applyBorder="1" applyAlignment="1" applyProtection="1">
      <alignment horizontal="left" vertical="center" shrinkToFit="1"/>
      <protection locked="0"/>
    </xf>
    <xf numFmtId="0" fontId="3" fillId="0" borderId="51" xfId="0" applyFont="1" applyFill="1" applyBorder="1" applyAlignment="1">
      <alignment horizontal="center" vertical="center"/>
    </xf>
    <xf numFmtId="0" fontId="0" fillId="2" borderId="52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 indent="10"/>
    </xf>
    <xf numFmtId="0" fontId="3" fillId="0" borderId="33" xfId="0" applyFont="1" applyFill="1" applyBorder="1" applyAlignment="1">
      <alignment horizontal="distributed" vertical="center" indent="10"/>
    </xf>
    <xf numFmtId="0" fontId="3" fillId="0" borderId="27" xfId="0" applyFont="1" applyFill="1" applyBorder="1" applyAlignment="1">
      <alignment horizontal="distributed" vertical="center" indent="10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0" fontId="3" fillId="0" borderId="54" xfId="0" applyFont="1" applyFill="1" applyBorder="1" applyAlignment="1">
      <alignment horizontal="distributed" vertical="center" indent="10"/>
    </xf>
    <xf numFmtId="0" fontId="3" fillId="0" borderId="55" xfId="0" applyFont="1" applyFill="1" applyBorder="1" applyAlignment="1">
      <alignment horizontal="distributed" vertical="center" indent="10"/>
    </xf>
    <xf numFmtId="0" fontId="3" fillId="0" borderId="28" xfId="0" applyFont="1" applyFill="1" applyBorder="1" applyAlignment="1">
      <alignment horizontal="distributed" vertical="center" indent="10"/>
    </xf>
    <xf numFmtId="176" fontId="0" fillId="0" borderId="20" xfId="0" applyNumberFormat="1" applyFont="1" applyFill="1" applyBorder="1" applyAlignment="1">
      <alignment vertical="center"/>
    </xf>
    <xf numFmtId="176" fontId="0" fillId="2" borderId="33" xfId="0" applyNumberFormat="1" applyFont="1" applyBorder="1" applyAlignment="1">
      <alignment vertical="center"/>
    </xf>
    <xf numFmtId="176" fontId="0" fillId="2" borderId="20" xfId="0" applyNumberFormat="1" applyFont="1" applyFill="1" applyBorder="1" applyAlignment="1" applyProtection="1">
      <alignment vertical="center"/>
      <protection locked="0"/>
    </xf>
    <xf numFmtId="176" fontId="0" fillId="2" borderId="33" xfId="0" applyNumberFormat="1" applyFont="1" applyFill="1" applyBorder="1" applyAlignment="1" applyProtection="1">
      <alignment vertical="center"/>
      <protection locked="0"/>
    </xf>
    <xf numFmtId="0" fontId="21" fillId="0" borderId="34" xfId="0" applyFont="1" applyFill="1" applyBorder="1" applyAlignment="1">
      <alignment vertical="center"/>
    </xf>
    <xf numFmtId="0" fontId="21" fillId="2" borderId="34" xfId="0" applyFont="1" applyBorder="1" applyAlignment="1">
      <alignment vertical="center"/>
    </xf>
    <xf numFmtId="0" fontId="9" fillId="0" borderId="56" xfId="0" applyFont="1" applyFill="1" applyBorder="1" applyAlignment="1">
      <alignment horizontal="center" vertical="center"/>
    </xf>
    <xf numFmtId="0" fontId="3" fillId="2" borderId="57" xfId="0" applyFont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176" fontId="0" fillId="0" borderId="33" xfId="0" applyNumberFormat="1" applyFont="1" applyFill="1" applyBorder="1" applyAlignment="1">
      <alignment vertical="center"/>
    </xf>
    <xf numFmtId="0" fontId="2" fillId="2" borderId="59" xfId="0" applyFont="1" applyFill="1" applyBorder="1" applyAlignment="1" applyProtection="1">
      <alignment horizontal="left" vertical="center" indent="1"/>
      <protection locked="0"/>
    </xf>
    <xf numFmtId="0" fontId="18" fillId="0" borderId="26" xfId="0" applyFont="1" applyFill="1" applyBorder="1" applyAlignment="1">
      <alignment horizontal="center" vertical="center"/>
    </xf>
    <xf numFmtId="0" fontId="17" fillId="2" borderId="60" xfId="0" applyFont="1" applyBorder="1" applyAlignment="1">
      <alignment horizontal="center" vertical="center"/>
    </xf>
    <xf numFmtId="0" fontId="0" fillId="0" borderId="61" xfId="0" applyFill="1" applyBorder="1" applyAlignment="1" applyProtection="1">
      <alignment vertical="center"/>
      <protection locked="0"/>
    </xf>
    <xf numFmtId="0" fontId="0" fillId="2" borderId="60" xfId="0" applyFont="1" applyBorder="1" applyAlignment="1" applyProtection="1">
      <alignment vertical="center"/>
      <protection locked="0"/>
    </xf>
    <xf numFmtId="0" fontId="18" fillId="0" borderId="34" xfId="0" applyFont="1" applyFill="1" applyBorder="1" applyAlignment="1">
      <alignment horizontal="center" vertical="center"/>
    </xf>
    <xf numFmtId="198" fontId="20" fillId="0" borderId="61" xfId="0" applyNumberFormat="1" applyFont="1" applyFill="1" applyBorder="1" applyAlignment="1" applyProtection="1">
      <alignment horizontal="center" vertical="center"/>
      <protection locked="0"/>
    </xf>
    <xf numFmtId="198" fontId="20" fillId="0" borderId="34" xfId="0" applyNumberFormat="1" applyFont="1" applyFill="1" applyBorder="1" applyAlignment="1" applyProtection="1">
      <alignment horizontal="center" vertical="center"/>
      <protection locked="0"/>
    </xf>
    <xf numFmtId="198" fontId="20" fillId="0" borderId="60" xfId="0" applyNumberFormat="1" applyFont="1" applyFill="1" applyBorder="1" applyAlignment="1" applyProtection="1">
      <alignment horizontal="center" vertical="center"/>
      <protection locked="0"/>
    </xf>
    <xf numFmtId="0" fontId="18" fillId="0" borderId="61" xfId="0" applyFont="1" applyFill="1" applyBorder="1" applyAlignment="1">
      <alignment horizontal="center" vertical="center"/>
    </xf>
    <xf numFmtId="176" fontId="26" fillId="0" borderId="61" xfId="0" applyNumberFormat="1" applyFont="1" applyFill="1" applyBorder="1" applyAlignment="1">
      <alignment vertical="center"/>
    </xf>
    <xf numFmtId="176" fontId="26" fillId="0" borderId="34" xfId="0" applyNumberFormat="1" applyFont="1" applyFill="1" applyBorder="1" applyAlignment="1">
      <alignment vertical="center"/>
    </xf>
    <xf numFmtId="176" fontId="27" fillId="0" borderId="61" xfId="0" applyNumberFormat="1" applyFont="1" applyFill="1" applyBorder="1" applyAlignment="1">
      <alignment vertical="center"/>
    </xf>
    <xf numFmtId="176" fontId="27" fillId="0" borderId="34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18" fillId="0" borderId="62" xfId="0" applyFont="1" applyFill="1" applyBorder="1" applyAlignment="1">
      <alignment horizontal="right" vertical="center"/>
    </xf>
    <xf numFmtId="0" fontId="18" fillId="0" borderId="63" xfId="0" applyFont="1" applyFill="1" applyBorder="1" applyAlignment="1">
      <alignment horizontal="right" vertical="center"/>
    </xf>
    <xf numFmtId="176" fontId="26" fillId="0" borderId="64" xfId="0" applyNumberFormat="1" applyFont="1" applyFill="1" applyBorder="1" applyAlignment="1">
      <alignment horizontal="right" vertical="center" shrinkToFit="1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0" fillId="2" borderId="0" xfId="0" applyFill="1" applyAlignment="1" applyProtection="1">
      <alignment horizontal="left" vertical="center" shrinkToFit="1"/>
      <protection locked="0"/>
    </xf>
    <xf numFmtId="0" fontId="0" fillId="2" borderId="65" xfId="0" applyFill="1" applyBorder="1" applyAlignment="1" applyProtection="1">
      <alignment horizontal="left" vertical="center" shrinkToFit="1"/>
      <protection locked="0"/>
    </xf>
    <xf numFmtId="0" fontId="18" fillId="0" borderId="66" xfId="0" applyFont="1" applyFill="1" applyBorder="1" applyAlignment="1">
      <alignment horizontal="right" vertical="center"/>
    </xf>
    <xf numFmtId="0" fontId="18" fillId="0" borderId="67" xfId="0" applyFont="1" applyFill="1" applyBorder="1" applyAlignment="1">
      <alignment horizontal="right" vertical="center"/>
    </xf>
    <xf numFmtId="176" fontId="26" fillId="0" borderId="67" xfId="0" applyNumberFormat="1" applyFont="1" applyFill="1" applyBorder="1" applyAlignment="1">
      <alignment horizontal="right" vertical="center" shrinkToFit="1"/>
    </xf>
    <xf numFmtId="0" fontId="18" fillId="0" borderId="68" xfId="0" applyFont="1" applyFill="1" applyBorder="1" applyAlignment="1">
      <alignment horizontal="right" vertical="center"/>
    </xf>
    <xf numFmtId="0" fontId="18" fillId="0" borderId="69" xfId="0" applyFont="1" applyFill="1" applyBorder="1" applyAlignment="1">
      <alignment horizontal="right" vertical="center"/>
    </xf>
    <xf numFmtId="176" fontId="26" fillId="0" borderId="69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/>
    </xf>
    <xf numFmtId="176" fontId="26" fillId="0" borderId="63" xfId="0" applyNumberFormat="1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horizontal="distributed" vertical="center" indent="25"/>
    </xf>
    <xf numFmtId="0" fontId="2" fillId="0" borderId="70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215" fontId="4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13" fillId="2" borderId="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0" fillId="2" borderId="28" xfId="0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198" fontId="20" fillId="0" borderId="72" xfId="0" applyNumberFormat="1" applyFont="1" applyFill="1" applyBorder="1" applyAlignment="1" applyProtection="1">
      <alignment horizontal="center" vertical="center"/>
      <protection locked="0"/>
    </xf>
    <xf numFmtId="198" fontId="20" fillId="0" borderId="73" xfId="0" applyNumberFormat="1" applyFont="1" applyFill="1" applyBorder="1" applyAlignment="1" applyProtection="1">
      <alignment horizontal="center" vertical="center"/>
      <protection locked="0"/>
    </xf>
    <xf numFmtId="198" fontId="20" fillId="0" borderId="74" xfId="0" applyNumberFormat="1" applyFont="1" applyFill="1" applyBorder="1" applyAlignment="1" applyProtection="1">
      <alignment horizontal="center" vertical="center"/>
      <protection locked="0"/>
    </xf>
    <xf numFmtId="176" fontId="0" fillId="2" borderId="75" xfId="0" applyNumberFormat="1" applyFont="1" applyFill="1" applyBorder="1" applyAlignment="1" applyProtection="1">
      <alignment horizontal="center" vertical="center"/>
      <protection locked="0"/>
    </xf>
    <xf numFmtId="176" fontId="0" fillId="2" borderId="76" xfId="0" applyNumberFormat="1" applyFont="1" applyFill="1" applyBorder="1" applyAlignment="1" applyProtection="1">
      <alignment horizontal="center" vertical="center"/>
      <protection locked="0"/>
    </xf>
    <xf numFmtId="176" fontId="0" fillId="2" borderId="77" xfId="0" applyNumberFormat="1" applyFont="1" applyFill="1" applyBorder="1" applyAlignment="1" applyProtection="1">
      <alignment horizontal="center" vertical="center"/>
      <protection locked="0"/>
    </xf>
    <xf numFmtId="0" fontId="0" fillId="2" borderId="60" xfId="0" applyFont="1" applyBorder="1" applyAlignment="1">
      <alignment vertical="center"/>
    </xf>
    <xf numFmtId="215" fontId="4" fillId="0" borderId="0" xfId="0" applyNumberFormat="1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6">
    <dxf>
      <font>
        <b/>
        <i/>
        <strike/>
        <color indexed="10"/>
      </font>
    </dxf>
    <dxf>
      <font>
        <b val="0"/>
        <i val="0"/>
        <strike val="0"/>
        <color auto="1"/>
      </font>
    </dxf>
    <dxf>
      <font>
        <b/>
        <i/>
        <strike/>
        <color indexed="10"/>
      </font>
    </dxf>
    <dxf>
      <font>
        <b val="0"/>
        <i val="0"/>
      </font>
    </dxf>
    <dxf>
      <font>
        <b/>
        <i/>
        <strike/>
        <color indexed="10"/>
      </font>
    </dxf>
    <dxf>
      <font>
        <b/>
        <i/>
        <strike/>
        <color indexed="10"/>
      </font>
    </dxf>
    <dxf>
      <font>
        <b/>
        <i/>
        <strike/>
        <color indexed="10"/>
      </font>
    </dxf>
    <dxf>
      <font>
        <b val="0"/>
        <i val="0"/>
        <strike val="0"/>
        <color auto="1"/>
      </font>
    </dxf>
    <dxf>
      <font>
        <b/>
        <i/>
        <strike/>
        <color indexed="10"/>
      </font>
    </dxf>
    <dxf>
      <font>
        <b val="0"/>
        <i val="0"/>
      </font>
    </dxf>
    <dxf>
      <font>
        <b/>
        <i/>
        <strike/>
        <color indexed="10"/>
      </font>
    </dxf>
    <dxf>
      <font>
        <b/>
        <i/>
        <strike/>
        <color indexed="10"/>
      </font>
    </dxf>
    <dxf>
      <font>
        <b/>
        <i/>
        <strike/>
        <color indexed="10"/>
      </font>
    </dxf>
    <dxf>
      <font>
        <b val="0"/>
        <i val="0"/>
        <strike val="0"/>
        <color auto="1"/>
      </font>
    </dxf>
    <dxf>
      <font>
        <b/>
        <i/>
        <strike/>
        <color indexed="10"/>
      </font>
    </dxf>
    <dxf>
      <font>
        <b val="0"/>
        <i val="0"/>
      </font>
    </dxf>
    <dxf>
      <font>
        <b/>
        <i/>
        <strike/>
        <color indexed="10"/>
      </font>
    </dxf>
    <dxf>
      <font>
        <b/>
        <i/>
        <strike/>
        <color indexed="10"/>
      </font>
    </dxf>
    <dxf>
      <font>
        <b/>
        <i/>
        <strike/>
        <color indexed="10"/>
      </font>
    </dxf>
    <dxf>
      <font>
        <b val="0"/>
        <i val="0"/>
        <strike val="0"/>
        <color auto="1"/>
      </font>
    </dxf>
    <dxf>
      <font>
        <b/>
        <i/>
        <strike/>
        <color indexed="10"/>
      </font>
    </dxf>
    <dxf>
      <font>
        <b val="0"/>
        <i val="0"/>
      </font>
    </dxf>
    <dxf>
      <font>
        <b/>
        <i/>
        <strike/>
        <color indexed="10"/>
      </font>
    </dxf>
    <dxf>
      <font>
        <b/>
        <i/>
        <strike/>
        <color indexed="10"/>
      </font>
    </dxf>
    <dxf>
      <font>
        <b/>
        <i/>
        <strike/>
        <color rgb="FFFF0000"/>
      </font>
      <border/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13</xdr:row>
      <xdr:rowOff>104775</xdr:rowOff>
    </xdr:from>
    <xdr:to>
      <xdr:col>7</xdr:col>
      <xdr:colOff>228600</xdr:colOff>
      <xdr:row>15</xdr:row>
      <xdr:rowOff>57150</xdr:rowOff>
    </xdr:to>
    <xdr:sp>
      <xdr:nvSpPr>
        <xdr:cNvPr id="1" name="吹き出し: 折線 1"/>
        <xdr:cNvSpPr>
          <a:spLocks/>
        </xdr:cNvSpPr>
      </xdr:nvSpPr>
      <xdr:spPr>
        <a:xfrm flipH="1">
          <a:off x="2476500" y="2867025"/>
          <a:ext cx="1095375" cy="485775"/>
        </a:xfrm>
        <a:prstGeom prst="borderCallout2">
          <a:avLst>
            <a:gd name="adj1" fmla="val -85726"/>
            <a:gd name="adj2" fmla="val 180921"/>
            <a:gd name="adj3" fmla="val -73856"/>
            <a:gd name="adj4" fmla="val -51143"/>
          </a:avLst>
        </a:prstGeom>
        <a:solidFill>
          <a:srgbClr val="F2DCDB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注文書記載の金額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（消費税込み）</a:t>
          </a:r>
        </a:p>
      </xdr:txBody>
    </xdr:sp>
    <xdr:clientData/>
  </xdr:twoCellAnchor>
  <xdr:twoCellAnchor>
    <xdr:from>
      <xdr:col>3</xdr:col>
      <xdr:colOff>390525</xdr:colOff>
      <xdr:row>30</xdr:row>
      <xdr:rowOff>28575</xdr:rowOff>
    </xdr:from>
    <xdr:to>
      <xdr:col>5</xdr:col>
      <xdr:colOff>323850</xdr:colOff>
      <xdr:row>32</xdr:row>
      <xdr:rowOff>190500</xdr:rowOff>
    </xdr:to>
    <xdr:sp>
      <xdr:nvSpPr>
        <xdr:cNvPr id="2" name="吹き出し: 折線 2"/>
        <xdr:cNvSpPr>
          <a:spLocks/>
        </xdr:cNvSpPr>
      </xdr:nvSpPr>
      <xdr:spPr>
        <a:xfrm>
          <a:off x="1095375" y="7229475"/>
          <a:ext cx="1343025" cy="714375"/>
        </a:xfrm>
        <a:prstGeom prst="borderCallout2">
          <a:avLst>
            <a:gd name="adj1" fmla="val -89097"/>
            <a:gd name="adj2" fmla="val -142722"/>
            <a:gd name="adj3" fmla="val -73856"/>
            <a:gd name="adj4" fmla="val -51143"/>
          </a:avLst>
        </a:prstGeom>
        <a:solidFill>
          <a:srgbClr val="F2DCDB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注文書記載の工事種別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「工種番号」タブより工種番号選択</a:t>
          </a:r>
        </a:p>
      </xdr:txBody>
    </xdr:sp>
    <xdr:clientData/>
  </xdr:twoCellAnchor>
  <xdr:twoCellAnchor>
    <xdr:from>
      <xdr:col>2</xdr:col>
      <xdr:colOff>85725</xdr:colOff>
      <xdr:row>10</xdr:row>
      <xdr:rowOff>57150</xdr:rowOff>
    </xdr:from>
    <xdr:to>
      <xdr:col>4</xdr:col>
      <xdr:colOff>123825</xdr:colOff>
      <xdr:row>11</xdr:row>
      <xdr:rowOff>266700</xdr:rowOff>
    </xdr:to>
    <xdr:sp>
      <xdr:nvSpPr>
        <xdr:cNvPr id="3" name="吹き出し: 折線 3"/>
        <xdr:cNvSpPr>
          <a:spLocks/>
        </xdr:cNvSpPr>
      </xdr:nvSpPr>
      <xdr:spPr>
        <a:xfrm flipH="1">
          <a:off x="504825" y="2200275"/>
          <a:ext cx="1171575" cy="295275"/>
        </a:xfrm>
        <a:prstGeom prst="borderCallout2">
          <a:avLst>
            <a:gd name="adj1" fmla="val -90490"/>
            <a:gd name="adj2" fmla="val 346064"/>
            <a:gd name="adj3" fmla="val -73856"/>
            <a:gd name="adj4" fmla="val -51143"/>
          </a:avLst>
        </a:prstGeom>
        <a:solidFill>
          <a:srgbClr val="F2DCDB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注文書記載の工事名</a:t>
          </a:r>
        </a:p>
      </xdr:txBody>
    </xdr:sp>
    <xdr:clientData/>
  </xdr:twoCellAnchor>
  <xdr:twoCellAnchor>
    <xdr:from>
      <xdr:col>5</xdr:col>
      <xdr:colOff>400050</xdr:colOff>
      <xdr:row>28</xdr:row>
      <xdr:rowOff>152400</xdr:rowOff>
    </xdr:from>
    <xdr:to>
      <xdr:col>8</xdr:col>
      <xdr:colOff>638175</xdr:colOff>
      <xdr:row>30</xdr:row>
      <xdr:rowOff>66675</xdr:rowOff>
    </xdr:to>
    <xdr:sp>
      <xdr:nvSpPr>
        <xdr:cNvPr id="4" name="吹き出し: 折線 4"/>
        <xdr:cNvSpPr>
          <a:spLocks/>
        </xdr:cNvSpPr>
      </xdr:nvSpPr>
      <xdr:spPr>
        <a:xfrm>
          <a:off x="2514600" y="6800850"/>
          <a:ext cx="1876425" cy="466725"/>
        </a:xfrm>
        <a:prstGeom prst="borderCallout2">
          <a:avLst>
            <a:gd name="adj1" fmla="val -81523"/>
            <a:gd name="adj2" fmla="val -150722"/>
            <a:gd name="adj3" fmla="val -73856"/>
            <a:gd name="adj4" fmla="val -51143"/>
          </a:avLst>
        </a:prstGeom>
        <a:solidFill>
          <a:srgbClr val="F2DCDB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取引年月日（請求締日）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4/20</a:t>
          </a:r>
          <a:r>
            <a:rPr lang="en-US" cap="none" sz="1000" b="0" i="0" u="none" baseline="0">
              <a:solidFill>
                <a:srgbClr val="000000"/>
              </a:solidFill>
            </a:rPr>
            <a:t>のように入力して下さい。</a:t>
          </a:r>
        </a:p>
      </xdr:txBody>
    </xdr:sp>
    <xdr:clientData/>
  </xdr:twoCellAnchor>
  <xdr:twoCellAnchor>
    <xdr:from>
      <xdr:col>23</xdr:col>
      <xdr:colOff>28575</xdr:colOff>
      <xdr:row>13</xdr:row>
      <xdr:rowOff>57150</xdr:rowOff>
    </xdr:from>
    <xdr:to>
      <xdr:col>33</xdr:col>
      <xdr:colOff>66675</xdr:colOff>
      <xdr:row>22</xdr:row>
      <xdr:rowOff>180975</xdr:rowOff>
    </xdr:to>
    <xdr:sp>
      <xdr:nvSpPr>
        <xdr:cNvPr id="5" name="吹き出し: 折線 5"/>
        <xdr:cNvSpPr>
          <a:spLocks/>
        </xdr:cNvSpPr>
      </xdr:nvSpPr>
      <xdr:spPr>
        <a:xfrm>
          <a:off x="10877550" y="2819400"/>
          <a:ext cx="4200525" cy="2466975"/>
        </a:xfrm>
        <a:prstGeom prst="borderCallout2">
          <a:avLst>
            <a:gd name="adj1" fmla="val -127759"/>
            <a:gd name="adj2" fmla="val 18800"/>
            <a:gd name="adj3" fmla="val -61601"/>
            <a:gd name="adj4" fmla="val -51143"/>
          </a:avLst>
        </a:prstGeom>
        <a:solidFill>
          <a:srgbClr val="F2DCDB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「前回までの出来高金額」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・先月までの出来高累計金額を入力して下さい（消費税込み）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「今回の出来高金額」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・出来高累計金額を入力すると今回金額は自動で表示されます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「出来高合計金額」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・出来高累計金額を入力すると出来高合計は自動で表示されます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「今回の代払予定金額」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・立替払い等がある場合、入力して下さい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（事前に現場担当者と打合せ願います）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「差引今回請求し得る金額」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・累計と代払を入力すると自動で表示されます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73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9.00390625" style="12" customWidth="1"/>
    <col min="2" max="2" width="2.125" style="12" customWidth="1"/>
    <col min="3" max="3" width="4.625" style="13" customWidth="1"/>
    <col min="4" max="4" width="14.50390625" style="12" customWidth="1"/>
    <col min="5" max="5" width="2.125" style="12" customWidth="1"/>
    <col min="6" max="6" width="3.625" style="12" customWidth="1"/>
    <col min="7" max="7" width="2.125" style="12" customWidth="1"/>
    <col min="8" max="8" width="4.625" style="12" hidden="1" customWidth="1"/>
    <col min="9" max="16384" width="9.00390625" style="12" customWidth="1"/>
  </cols>
  <sheetData>
    <row r="3" spans="2:5" ht="10.5" customHeight="1">
      <c r="B3" s="16"/>
      <c r="C3" s="17"/>
      <c r="D3" s="16"/>
      <c r="E3" s="16"/>
    </row>
    <row r="4" spans="2:9" ht="12">
      <c r="B4" s="16"/>
      <c r="C4" s="14">
        <v>1</v>
      </c>
      <c r="D4" s="15" t="s">
        <v>32</v>
      </c>
      <c r="E4" s="16"/>
      <c r="H4" s="12">
        <f>1</f>
        <v>1</v>
      </c>
      <c r="I4" s="13"/>
    </row>
    <row r="5" spans="2:8" ht="12">
      <c r="B5" s="16"/>
      <c r="C5" s="14">
        <f>C4+1</f>
        <v>2</v>
      </c>
      <c r="D5" s="15" t="s">
        <v>8</v>
      </c>
      <c r="E5" s="16"/>
      <c r="H5" s="12">
        <f>H4+1</f>
        <v>2</v>
      </c>
    </row>
    <row r="6" spans="2:8" ht="12">
      <c r="B6" s="16"/>
      <c r="C6" s="14">
        <f aca="true" t="shared" si="0" ref="C6:C52">C5+1</f>
        <v>3</v>
      </c>
      <c r="D6" s="15" t="s">
        <v>33</v>
      </c>
      <c r="E6" s="16"/>
      <c r="H6" s="12">
        <f aca="true" t="shared" si="1" ref="H6:H69">H5+1</f>
        <v>3</v>
      </c>
    </row>
    <row r="7" spans="2:8" ht="12">
      <c r="B7" s="16"/>
      <c r="C7" s="14">
        <f t="shared" si="0"/>
        <v>4</v>
      </c>
      <c r="D7" s="15" t="s">
        <v>1</v>
      </c>
      <c r="E7" s="16"/>
      <c r="H7" s="12">
        <f t="shared" si="1"/>
        <v>4</v>
      </c>
    </row>
    <row r="8" spans="2:8" ht="12">
      <c r="B8" s="16"/>
      <c r="C8" s="14">
        <f t="shared" si="0"/>
        <v>5</v>
      </c>
      <c r="D8" s="15" t="s">
        <v>2</v>
      </c>
      <c r="E8" s="16"/>
      <c r="H8" s="12">
        <f t="shared" si="1"/>
        <v>5</v>
      </c>
    </row>
    <row r="9" spans="2:8" ht="12">
      <c r="B9" s="16"/>
      <c r="C9" s="14">
        <f t="shared" si="0"/>
        <v>6</v>
      </c>
      <c r="D9" s="15" t="s">
        <v>4</v>
      </c>
      <c r="E9" s="16"/>
      <c r="H9" s="12">
        <f t="shared" si="1"/>
        <v>6</v>
      </c>
    </row>
    <row r="10" spans="2:8" ht="12">
      <c r="B10" s="16"/>
      <c r="C10" s="14">
        <f t="shared" si="0"/>
        <v>7</v>
      </c>
      <c r="D10" s="15"/>
      <c r="E10" s="16"/>
      <c r="H10" s="12">
        <f t="shared" si="1"/>
        <v>7</v>
      </c>
    </row>
    <row r="11" spans="2:8" ht="12">
      <c r="B11" s="16"/>
      <c r="C11" s="14">
        <f t="shared" si="0"/>
        <v>8</v>
      </c>
      <c r="D11" s="15" t="s">
        <v>5</v>
      </c>
      <c r="E11" s="16"/>
      <c r="H11" s="12">
        <f t="shared" si="1"/>
        <v>8</v>
      </c>
    </row>
    <row r="12" spans="2:8" ht="12">
      <c r="B12" s="16"/>
      <c r="C12" s="14">
        <f t="shared" si="0"/>
        <v>9</v>
      </c>
      <c r="D12" s="15" t="s">
        <v>34</v>
      </c>
      <c r="E12" s="16"/>
      <c r="H12" s="12">
        <f t="shared" si="1"/>
        <v>9</v>
      </c>
    </row>
    <row r="13" spans="2:8" ht="12">
      <c r="B13" s="16"/>
      <c r="C13" s="14">
        <f t="shared" si="0"/>
        <v>10</v>
      </c>
      <c r="D13" s="15" t="s">
        <v>35</v>
      </c>
      <c r="E13" s="16"/>
      <c r="H13" s="12">
        <f t="shared" si="1"/>
        <v>10</v>
      </c>
    </row>
    <row r="14" spans="2:8" ht="12">
      <c r="B14" s="16"/>
      <c r="C14" s="14">
        <f t="shared" si="0"/>
        <v>11</v>
      </c>
      <c r="D14" s="15" t="s">
        <v>36</v>
      </c>
      <c r="E14" s="16"/>
      <c r="H14" s="12">
        <f t="shared" si="1"/>
        <v>11</v>
      </c>
    </row>
    <row r="15" spans="2:8" ht="12">
      <c r="B15" s="16"/>
      <c r="C15" s="14">
        <f t="shared" si="0"/>
        <v>12</v>
      </c>
      <c r="D15" s="15" t="s">
        <v>37</v>
      </c>
      <c r="E15" s="16"/>
      <c r="H15" s="12">
        <f t="shared" si="1"/>
        <v>12</v>
      </c>
    </row>
    <row r="16" spans="2:8" ht="12">
      <c r="B16" s="16"/>
      <c r="C16" s="14">
        <f t="shared" si="0"/>
        <v>13</v>
      </c>
      <c r="D16" s="15" t="s">
        <v>38</v>
      </c>
      <c r="E16" s="16"/>
      <c r="H16" s="12">
        <f t="shared" si="1"/>
        <v>13</v>
      </c>
    </row>
    <row r="17" spans="2:8" ht="12">
      <c r="B17" s="16"/>
      <c r="C17" s="14">
        <f t="shared" si="0"/>
        <v>14</v>
      </c>
      <c r="D17" s="15" t="s">
        <v>39</v>
      </c>
      <c r="E17" s="16"/>
      <c r="H17" s="12">
        <f t="shared" si="1"/>
        <v>14</v>
      </c>
    </row>
    <row r="18" spans="2:8" ht="12">
      <c r="B18" s="16"/>
      <c r="C18" s="14">
        <f t="shared" si="0"/>
        <v>15</v>
      </c>
      <c r="D18" s="15" t="s">
        <v>40</v>
      </c>
      <c r="E18" s="16"/>
      <c r="H18" s="12">
        <f t="shared" si="1"/>
        <v>15</v>
      </c>
    </row>
    <row r="19" spans="2:8" ht="12">
      <c r="B19" s="16"/>
      <c r="C19" s="14">
        <f t="shared" si="0"/>
        <v>16</v>
      </c>
      <c r="D19" s="15" t="s">
        <v>41</v>
      </c>
      <c r="E19" s="16"/>
      <c r="H19" s="12">
        <f t="shared" si="1"/>
        <v>16</v>
      </c>
    </row>
    <row r="20" spans="2:8" ht="12">
      <c r="B20" s="16"/>
      <c r="C20" s="14">
        <f t="shared" si="0"/>
        <v>17</v>
      </c>
      <c r="D20" s="15" t="s">
        <v>42</v>
      </c>
      <c r="E20" s="16"/>
      <c r="H20" s="12">
        <f t="shared" si="1"/>
        <v>17</v>
      </c>
    </row>
    <row r="21" spans="2:8" ht="12">
      <c r="B21" s="16"/>
      <c r="C21" s="14">
        <f t="shared" si="0"/>
        <v>18</v>
      </c>
      <c r="D21" s="15" t="s">
        <v>43</v>
      </c>
      <c r="E21" s="16"/>
      <c r="H21" s="12">
        <f t="shared" si="1"/>
        <v>18</v>
      </c>
    </row>
    <row r="22" spans="2:8" ht="12">
      <c r="B22" s="16"/>
      <c r="C22" s="14">
        <f t="shared" si="0"/>
        <v>19</v>
      </c>
      <c r="D22" s="15" t="s">
        <v>44</v>
      </c>
      <c r="E22" s="16"/>
      <c r="H22" s="12">
        <f t="shared" si="1"/>
        <v>19</v>
      </c>
    </row>
    <row r="23" spans="2:8" ht="12">
      <c r="B23" s="16"/>
      <c r="C23" s="14">
        <f t="shared" si="0"/>
        <v>20</v>
      </c>
      <c r="D23" s="15" t="s">
        <v>45</v>
      </c>
      <c r="E23" s="16"/>
      <c r="H23" s="12">
        <f t="shared" si="1"/>
        <v>20</v>
      </c>
    </row>
    <row r="24" spans="2:8" ht="12">
      <c r="B24" s="16"/>
      <c r="C24" s="14">
        <f t="shared" si="0"/>
        <v>21</v>
      </c>
      <c r="D24" s="15" t="s">
        <v>6</v>
      </c>
      <c r="E24" s="16"/>
      <c r="H24" s="12">
        <f t="shared" si="1"/>
        <v>21</v>
      </c>
    </row>
    <row r="25" spans="2:8" ht="12">
      <c r="B25" s="16"/>
      <c r="C25" s="14">
        <f t="shared" si="0"/>
        <v>22</v>
      </c>
      <c r="D25" s="15" t="s">
        <v>46</v>
      </c>
      <c r="E25" s="16"/>
      <c r="H25" s="12">
        <f t="shared" si="1"/>
        <v>22</v>
      </c>
    </row>
    <row r="26" spans="2:8" ht="12">
      <c r="B26" s="16"/>
      <c r="C26" s="14">
        <f t="shared" si="0"/>
        <v>23</v>
      </c>
      <c r="D26" s="15" t="s">
        <v>7</v>
      </c>
      <c r="E26" s="16"/>
      <c r="H26" s="12">
        <f t="shared" si="1"/>
        <v>23</v>
      </c>
    </row>
    <row r="27" spans="2:8" ht="12">
      <c r="B27" s="16"/>
      <c r="C27" s="14">
        <f t="shared" si="0"/>
        <v>24</v>
      </c>
      <c r="D27" s="15" t="s">
        <v>47</v>
      </c>
      <c r="E27" s="16"/>
      <c r="H27" s="12">
        <f t="shared" si="1"/>
        <v>24</v>
      </c>
    </row>
    <row r="28" spans="2:8" ht="12">
      <c r="B28" s="16"/>
      <c r="C28" s="14">
        <f t="shared" si="0"/>
        <v>25</v>
      </c>
      <c r="D28" s="15" t="s">
        <v>48</v>
      </c>
      <c r="E28" s="16"/>
      <c r="H28" s="12">
        <f t="shared" si="1"/>
        <v>25</v>
      </c>
    </row>
    <row r="29" spans="2:8" ht="12">
      <c r="B29" s="16"/>
      <c r="C29" s="14">
        <f t="shared" si="0"/>
        <v>26</v>
      </c>
      <c r="D29" s="15" t="s">
        <v>49</v>
      </c>
      <c r="E29" s="16"/>
      <c r="H29" s="12">
        <f t="shared" si="1"/>
        <v>26</v>
      </c>
    </row>
    <row r="30" spans="2:8" ht="12">
      <c r="B30" s="16"/>
      <c r="C30" s="14">
        <f t="shared" si="0"/>
        <v>27</v>
      </c>
      <c r="D30" s="15" t="s">
        <v>50</v>
      </c>
      <c r="E30" s="16"/>
      <c r="H30" s="12">
        <f t="shared" si="1"/>
        <v>27</v>
      </c>
    </row>
    <row r="31" spans="2:8" ht="12">
      <c r="B31" s="16"/>
      <c r="C31" s="14">
        <f t="shared" si="0"/>
        <v>28</v>
      </c>
      <c r="D31" s="15" t="s">
        <v>51</v>
      </c>
      <c r="E31" s="16"/>
      <c r="H31" s="12">
        <f t="shared" si="1"/>
        <v>28</v>
      </c>
    </row>
    <row r="32" spans="2:8" ht="12">
      <c r="B32" s="16"/>
      <c r="C32" s="14">
        <f t="shared" si="0"/>
        <v>29</v>
      </c>
      <c r="D32" s="15" t="s">
        <v>52</v>
      </c>
      <c r="E32" s="16"/>
      <c r="H32" s="12">
        <f t="shared" si="1"/>
        <v>29</v>
      </c>
    </row>
    <row r="33" spans="2:8" ht="12">
      <c r="B33" s="16"/>
      <c r="C33" s="14">
        <f t="shared" si="0"/>
        <v>30</v>
      </c>
      <c r="D33" s="15" t="s">
        <v>53</v>
      </c>
      <c r="E33" s="16"/>
      <c r="H33" s="12">
        <f t="shared" si="1"/>
        <v>30</v>
      </c>
    </row>
    <row r="34" spans="2:8" ht="12">
      <c r="B34" s="16"/>
      <c r="C34" s="14">
        <f t="shared" si="0"/>
        <v>31</v>
      </c>
      <c r="D34" s="15" t="s">
        <v>54</v>
      </c>
      <c r="E34" s="16"/>
      <c r="H34" s="12">
        <f t="shared" si="1"/>
        <v>31</v>
      </c>
    </row>
    <row r="35" spans="2:8" ht="12">
      <c r="B35" s="16"/>
      <c r="C35" s="14">
        <f t="shared" si="0"/>
        <v>32</v>
      </c>
      <c r="D35" s="15" t="s">
        <v>3</v>
      </c>
      <c r="E35" s="16"/>
      <c r="H35" s="12">
        <f t="shared" si="1"/>
        <v>32</v>
      </c>
    </row>
    <row r="36" spans="2:8" ht="12">
      <c r="B36" s="16"/>
      <c r="C36" s="14">
        <f t="shared" si="0"/>
        <v>33</v>
      </c>
      <c r="D36" s="15" t="s">
        <v>9</v>
      </c>
      <c r="E36" s="16"/>
      <c r="H36" s="12">
        <f t="shared" si="1"/>
        <v>33</v>
      </c>
    </row>
    <row r="37" spans="2:8" ht="12">
      <c r="B37" s="16"/>
      <c r="C37" s="14">
        <f t="shared" si="0"/>
        <v>34</v>
      </c>
      <c r="D37" s="15" t="s">
        <v>9</v>
      </c>
      <c r="E37" s="16"/>
      <c r="H37" s="12">
        <f t="shared" si="1"/>
        <v>34</v>
      </c>
    </row>
    <row r="38" spans="2:8" ht="12">
      <c r="B38" s="16"/>
      <c r="C38" s="14">
        <f t="shared" si="0"/>
        <v>35</v>
      </c>
      <c r="D38" s="15" t="s">
        <v>9</v>
      </c>
      <c r="E38" s="16"/>
      <c r="H38" s="12">
        <f t="shared" si="1"/>
        <v>35</v>
      </c>
    </row>
    <row r="39" spans="2:8" ht="12">
      <c r="B39" s="16"/>
      <c r="C39" s="14">
        <f t="shared" si="0"/>
        <v>36</v>
      </c>
      <c r="D39" s="15" t="s">
        <v>9</v>
      </c>
      <c r="E39" s="16"/>
      <c r="H39" s="12">
        <f t="shared" si="1"/>
        <v>36</v>
      </c>
    </row>
    <row r="40" spans="2:8" ht="12">
      <c r="B40" s="16"/>
      <c r="C40" s="14">
        <f t="shared" si="0"/>
        <v>37</v>
      </c>
      <c r="D40" s="15" t="s">
        <v>9</v>
      </c>
      <c r="E40" s="16"/>
      <c r="H40" s="12">
        <f t="shared" si="1"/>
        <v>37</v>
      </c>
    </row>
    <row r="41" spans="2:8" ht="12">
      <c r="B41" s="16"/>
      <c r="C41" s="14">
        <f t="shared" si="0"/>
        <v>38</v>
      </c>
      <c r="D41" s="15" t="s">
        <v>9</v>
      </c>
      <c r="E41" s="16"/>
      <c r="H41" s="12">
        <f t="shared" si="1"/>
        <v>38</v>
      </c>
    </row>
    <row r="42" spans="2:8" ht="12">
      <c r="B42" s="16"/>
      <c r="C42" s="14">
        <f t="shared" si="0"/>
        <v>39</v>
      </c>
      <c r="D42" s="15" t="s">
        <v>9</v>
      </c>
      <c r="E42" s="16"/>
      <c r="H42" s="12">
        <f t="shared" si="1"/>
        <v>39</v>
      </c>
    </row>
    <row r="43" spans="2:8" ht="12">
      <c r="B43" s="16"/>
      <c r="C43" s="14">
        <f t="shared" si="0"/>
        <v>40</v>
      </c>
      <c r="D43" s="15" t="s">
        <v>55</v>
      </c>
      <c r="E43" s="16"/>
      <c r="H43" s="12">
        <f t="shared" si="1"/>
        <v>40</v>
      </c>
    </row>
    <row r="44" spans="2:8" ht="12">
      <c r="B44" s="16"/>
      <c r="C44" s="14">
        <f t="shared" si="0"/>
        <v>41</v>
      </c>
      <c r="D44" s="15" t="s">
        <v>9</v>
      </c>
      <c r="E44" s="16"/>
      <c r="H44" s="12">
        <f t="shared" si="1"/>
        <v>41</v>
      </c>
    </row>
    <row r="45" spans="2:8" ht="12">
      <c r="B45" s="16"/>
      <c r="C45" s="14">
        <f t="shared" si="0"/>
        <v>42</v>
      </c>
      <c r="D45" s="15" t="s">
        <v>9</v>
      </c>
      <c r="E45" s="16"/>
      <c r="H45" s="12">
        <f t="shared" si="1"/>
        <v>42</v>
      </c>
    </row>
    <row r="46" spans="2:8" ht="12">
      <c r="B46" s="16"/>
      <c r="C46" s="14">
        <f t="shared" si="0"/>
        <v>43</v>
      </c>
      <c r="D46" s="15" t="s">
        <v>9</v>
      </c>
      <c r="E46" s="16"/>
      <c r="H46" s="12">
        <f t="shared" si="1"/>
        <v>43</v>
      </c>
    </row>
    <row r="47" spans="2:8" ht="12">
      <c r="B47" s="16"/>
      <c r="C47" s="14">
        <f t="shared" si="0"/>
        <v>44</v>
      </c>
      <c r="D47" s="15" t="s">
        <v>9</v>
      </c>
      <c r="E47" s="16"/>
      <c r="H47" s="12">
        <f t="shared" si="1"/>
        <v>44</v>
      </c>
    </row>
    <row r="48" spans="2:8" ht="12">
      <c r="B48" s="16"/>
      <c r="C48" s="14">
        <f t="shared" si="0"/>
        <v>45</v>
      </c>
      <c r="D48" s="15" t="s">
        <v>9</v>
      </c>
      <c r="E48" s="16"/>
      <c r="H48" s="12">
        <f t="shared" si="1"/>
        <v>45</v>
      </c>
    </row>
    <row r="49" spans="2:8" ht="12">
      <c r="B49" s="16"/>
      <c r="C49" s="14">
        <f t="shared" si="0"/>
        <v>46</v>
      </c>
      <c r="D49" s="15" t="s">
        <v>9</v>
      </c>
      <c r="E49" s="16"/>
      <c r="H49" s="12">
        <f t="shared" si="1"/>
        <v>46</v>
      </c>
    </row>
    <row r="50" spans="2:8" ht="12">
      <c r="B50" s="16"/>
      <c r="C50" s="14">
        <f t="shared" si="0"/>
        <v>47</v>
      </c>
      <c r="D50" s="15" t="s">
        <v>9</v>
      </c>
      <c r="E50" s="16"/>
      <c r="H50" s="12">
        <f t="shared" si="1"/>
        <v>47</v>
      </c>
    </row>
    <row r="51" spans="2:8" ht="12">
      <c r="B51" s="16"/>
      <c r="C51" s="14">
        <f t="shared" si="0"/>
        <v>48</v>
      </c>
      <c r="D51" s="15" t="s">
        <v>9</v>
      </c>
      <c r="E51" s="16"/>
      <c r="H51" s="12">
        <f t="shared" si="1"/>
        <v>48</v>
      </c>
    </row>
    <row r="52" spans="2:8" ht="12">
      <c r="B52" s="16"/>
      <c r="C52" s="14">
        <f t="shared" si="0"/>
        <v>49</v>
      </c>
      <c r="D52" s="15" t="s">
        <v>9</v>
      </c>
      <c r="E52" s="16"/>
      <c r="H52" s="12">
        <f t="shared" si="1"/>
        <v>49</v>
      </c>
    </row>
    <row r="53" spans="2:8" ht="12">
      <c r="B53" s="16"/>
      <c r="C53" s="14">
        <v>50</v>
      </c>
      <c r="D53" s="15" t="s">
        <v>66</v>
      </c>
      <c r="E53" s="16"/>
      <c r="H53" s="12">
        <f t="shared" si="1"/>
        <v>50</v>
      </c>
    </row>
    <row r="54" spans="2:8" ht="12">
      <c r="B54" s="16"/>
      <c r="C54" s="14">
        <v>51</v>
      </c>
      <c r="D54" s="15" t="s">
        <v>67</v>
      </c>
      <c r="E54" s="16"/>
      <c r="H54" s="12">
        <f t="shared" si="1"/>
        <v>51</v>
      </c>
    </row>
    <row r="55" spans="2:8" ht="12">
      <c r="B55" s="16"/>
      <c r="C55" s="14"/>
      <c r="D55" s="15"/>
      <c r="E55" s="16"/>
      <c r="H55" s="12">
        <f t="shared" si="1"/>
        <v>52</v>
      </c>
    </row>
    <row r="56" spans="2:8" ht="10.5" customHeight="1">
      <c r="B56" s="16"/>
      <c r="C56" s="17"/>
      <c r="D56" s="16"/>
      <c r="E56" s="16"/>
      <c r="H56" s="12">
        <f t="shared" si="1"/>
        <v>53</v>
      </c>
    </row>
    <row r="57" ht="12">
      <c r="H57" s="12">
        <f t="shared" si="1"/>
        <v>54</v>
      </c>
    </row>
    <row r="58" ht="12">
      <c r="H58" s="12">
        <f t="shared" si="1"/>
        <v>55</v>
      </c>
    </row>
    <row r="59" ht="12">
      <c r="H59" s="12">
        <f t="shared" si="1"/>
        <v>56</v>
      </c>
    </row>
    <row r="60" ht="12">
      <c r="H60" s="12">
        <f t="shared" si="1"/>
        <v>57</v>
      </c>
    </row>
    <row r="61" ht="12">
      <c r="H61" s="12">
        <f t="shared" si="1"/>
        <v>58</v>
      </c>
    </row>
    <row r="62" ht="12">
      <c r="H62" s="12">
        <f t="shared" si="1"/>
        <v>59</v>
      </c>
    </row>
    <row r="63" ht="12">
      <c r="H63" s="12">
        <f t="shared" si="1"/>
        <v>60</v>
      </c>
    </row>
    <row r="64" ht="12">
      <c r="H64" s="12">
        <f t="shared" si="1"/>
        <v>61</v>
      </c>
    </row>
    <row r="65" ht="12">
      <c r="H65" s="12">
        <f t="shared" si="1"/>
        <v>62</v>
      </c>
    </row>
    <row r="66" ht="12">
      <c r="H66" s="12">
        <f t="shared" si="1"/>
        <v>63</v>
      </c>
    </row>
    <row r="67" ht="12">
      <c r="H67" s="12">
        <f t="shared" si="1"/>
        <v>64</v>
      </c>
    </row>
    <row r="68" ht="12">
      <c r="H68" s="12">
        <f t="shared" si="1"/>
        <v>65</v>
      </c>
    </row>
    <row r="69" ht="12">
      <c r="H69" s="12">
        <f t="shared" si="1"/>
        <v>66</v>
      </c>
    </row>
    <row r="70" ht="12">
      <c r="H70" s="12">
        <f aca="true" t="shared" si="2" ref="H70:H133">H69+1</f>
        <v>67</v>
      </c>
    </row>
    <row r="71" ht="12">
      <c r="H71" s="12">
        <f t="shared" si="2"/>
        <v>68</v>
      </c>
    </row>
    <row r="72" ht="12">
      <c r="H72" s="12">
        <f t="shared" si="2"/>
        <v>69</v>
      </c>
    </row>
    <row r="73" ht="12">
      <c r="H73" s="12">
        <f t="shared" si="2"/>
        <v>70</v>
      </c>
    </row>
    <row r="74" ht="12">
      <c r="H74" s="12">
        <f t="shared" si="2"/>
        <v>71</v>
      </c>
    </row>
    <row r="75" ht="12">
      <c r="H75" s="12">
        <f t="shared" si="2"/>
        <v>72</v>
      </c>
    </row>
    <row r="76" ht="12">
      <c r="H76" s="12">
        <f t="shared" si="2"/>
        <v>73</v>
      </c>
    </row>
    <row r="77" ht="12">
      <c r="H77" s="12">
        <f t="shared" si="2"/>
        <v>74</v>
      </c>
    </row>
    <row r="78" ht="12">
      <c r="H78" s="12">
        <f t="shared" si="2"/>
        <v>75</v>
      </c>
    </row>
    <row r="79" ht="12">
      <c r="H79" s="12">
        <f t="shared" si="2"/>
        <v>76</v>
      </c>
    </row>
    <row r="80" ht="12">
      <c r="H80" s="12">
        <f t="shared" si="2"/>
        <v>77</v>
      </c>
    </row>
    <row r="81" ht="12">
      <c r="H81" s="12">
        <f t="shared" si="2"/>
        <v>78</v>
      </c>
    </row>
    <row r="82" ht="12">
      <c r="H82" s="12">
        <f t="shared" si="2"/>
        <v>79</v>
      </c>
    </row>
    <row r="83" ht="12">
      <c r="H83" s="12">
        <f t="shared" si="2"/>
        <v>80</v>
      </c>
    </row>
    <row r="84" ht="12">
      <c r="H84" s="12">
        <f t="shared" si="2"/>
        <v>81</v>
      </c>
    </row>
    <row r="85" ht="12">
      <c r="H85" s="12">
        <f t="shared" si="2"/>
        <v>82</v>
      </c>
    </row>
    <row r="86" ht="12">
      <c r="H86" s="12">
        <f t="shared" si="2"/>
        <v>83</v>
      </c>
    </row>
    <row r="87" ht="12">
      <c r="H87" s="12">
        <f t="shared" si="2"/>
        <v>84</v>
      </c>
    </row>
    <row r="88" ht="12">
      <c r="H88" s="12">
        <f t="shared" si="2"/>
        <v>85</v>
      </c>
    </row>
    <row r="89" ht="12">
      <c r="H89" s="12">
        <f t="shared" si="2"/>
        <v>86</v>
      </c>
    </row>
    <row r="90" ht="12">
      <c r="H90" s="12">
        <f t="shared" si="2"/>
        <v>87</v>
      </c>
    </row>
    <row r="91" ht="12">
      <c r="H91" s="12">
        <f t="shared" si="2"/>
        <v>88</v>
      </c>
    </row>
    <row r="92" ht="12">
      <c r="H92" s="12">
        <f t="shared" si="2"/>
        <v>89</v>
      </c>
    </row>
    <row r="93" ht="12">
      <c r="H93" s="12">
        <f t="shared" si="2"/>
        <v>90</v>
      </c>
    </row>
    <row r="94" ht="12">
      <c r="H94" s="12">
        <f t="shared" si="2"/>
        <v>91</v>
      </c>
    </row>
    <row r="95" ht="12">
      <c r="H95" s="12">
        <f t="shared" si="2"/>
        <v>92</v>
      </c>
    </row>
    <row r="96" ht="12">
      <c r="H96" s="12">
        <f t="shared" si="2"/>
        <v>93</v>
      </c>
    </row>
    <row r="97" ht="12">
      <c r="H97" s="12">
        <f t="shared" si="2"/>
        <v>94</v>
      </c>
    </row>
    <row r="98" ht="12">
      <c r="H98" s="12">
        <f t="shared" si="2"/>
        <v>95</v>
      </c>
    </row>
    <row r="99" ht="12">
      <c r="H99" s="12">
        <f t="shared" si="2"/>
        <v>96</v>
      </c>
    </row>
    <row r="100" ht="12">
      <c r="H100" s="12">
        <f t="shared" si="2"/>
        <v>97</v>
      </c>
    </row>
    <row r="101" ht="12">
      <c r="H101" s="12">
        <f t="shared" si="2"/>
        <v>98</v>
      </c>
    </row>
    <row r="102" ht="12">
      <c r="H102" s="12">
        <f t="shared" si="2"/>
        <v>99</v>
      </c>
    </row>
    <row r="103" ht="12">
      <c r="H103" s="12">
        <f t="shared" si="2"/>
        <v>100</v>
      </c>
    </row>
    <row r="104" ht="12">
      <c r="H104" s="12">
        <f t="shared" si="2"/>
        <v>101</v>
      </c>
    </row>
    <row r="105" ht="12">
      <c r="H105" s="12">
        <f t="shared" si="2"/>
        <v>102</v>
      </c>
    </row>
    <row r="106" ht="12">
      <c r="H106" s="12">
        <f t="shared" si="2"/>
        <v>103</v>
      </c>
    </row>
    <row r="107" ht="12">
      <c r="H107" s="12">
        <f t="shared" si="2"/>
        <v>104</v>
      </c>
    </row>
    <row r="108" ht="12">
      <c r="H108" s="12">
        <f t="shared" si="2"/>
        <v>105</v>
      </c>
    </row>
    <row r="109" ht="12">
      <c r="H109" s="12">
        <f t="shared" si="2"/>
        <v>106</v>
      </c>
    </row>
    <row r="110" ht="12">
      <c r="H110" s="12">
        <f t="shared" si="2"/>
        <v>107</v>
      </c>
    </row>
    <row r="111" ht="12">
      <c r="H111" s="12">
        <f t="shared" si="2"/>
        <v>108</v>
      </c>
    </row>
    <row r="112" ht="12">
      <c r="H112" s="12">
        <f t="shared" si="2"/>
        <v>109</v>
      </c>
    </row>
    <row r="113" ht="12">
      <c r="H113" s="12">
        <f t="shared" si="2"/>
        <v>110</v>
      </c>
    </row>
    <row r="114" ht="12">
      <c r="H114" s="12">
        <f t="shared" si="2"/>
        <v>111</v>
      </c>
    </row>
    <row r="115" ht="12">
      <c r="H115" s="12">
        <f t="shared" si="2"/>
        <v>112</v>
      </c>
    </row>
    <row r="116" ht="12">
      <c r="H116" s="12">
        <f t="shared" si="2"/>
        <v>113</v>
      </c>
    </row>
    <row r="117" ht="12">
      <c r="H117" s="12">
        <f t="shared" si="2"/>
        <v>114</v>
      </c>
    </row>
    <row r="118" ht="12">
      <c r="H118" s="12">
        <f t="shared" si="2"/>
        <v>115</v>
      </c>
    </row>
    <row r="119" ht="12">
      <c r="H119" s="12">
        <f t="shared" si="2"/>
        <v>116</v>
      </c>
    </row>
    <row r="120" ht="12">
      <c r="H120" s="12">
        <f t="shared" si="2"/>
        <v>117</v>
      </c>
    </row>
    <row r="121" ht="12">
      <c r="H121" s="12">
        <f t="shared" si="2"/>
        <v>118</v>
      </c>
    </row>
    <row r="122" ht="12">
      <c r="H122" s="12">
        <f t="shared" si="2"/>
        <v>119</v>
      </c>
    </row>
    <row r="123" ht="12">
      <c r="H123" s="12">
        <f t="shared" si="2"/>
        <v>120</v>
      </c>
    </row>
    <row r="124" ht="12">
      <c r="H124" s="12">
        <f t="shared" si="2"/>
        <v>121</v>
      </c>
    </row>
    <row r="125" ht="12">
      <c r="H125" s="12">
        <f t="shared" si="2"/>
        <v>122</v>
      </c>
    </row>
    <row r="126" ht="12">
      <c r="H126" s="12">
        <f t="shared" si="2"/>
        <v>123</v>
      </c>
    </row>
    <row r="127" ht="12">
      <c r="H127" s="12">
        <f t="shared" si="2"/>
        <v>124</v>
      </c>
    </row>
    <row r="128" ht="12">
      <c r="H128" s="12">
        <f t="shared" si="2"/>
        <v>125</v>
      </c>
    </row>
    <row r="129" ht="12">
      <c r="H129" s="12">
        <f t="shared" si="2"/>
        <v>126</v>
      </c>
    </row>
    <row r="130" ht="12">
      <c r="H130" s="12">
        <f t="shared" si="2"/>
        <v>127</v>
      </c>
    </row>
    <row r="131" ht="12">
      <c r="H131" s="12">
        <f t="shared" si="2"/>
        <v>128</v>
      </c>
    </row>
    <row r="132" ht="12">
      <c r="H132" s="12">
        <f t="shared" si="2"/>
        <v>129</v>
      </c>
    </row>
    <row r="133" ht="12">
      <c r="H133" s="12">
        <f t="shared" si="2"/>
        <v>130</v>
      </c>
    </row>
    <row r="134" ht="12">
      <c r="H134" s="12">
        <f aca="true" t="shared" si="3" ref="H134:H173">H133+1</f>
        <v>131</v>
      </c>
    </row>
    <row r="135" ht="12">
      <c r="H135" s="12">
        <f t="shared" si="3"/>
        <v>132</v>
      </c>
    </row>
    <row r="136" ht="12">
      <c r="H136" s="12">
        <f t="shared" si="3"/>
        <v>133</v>
      </c>
    </row>
    <row r="137" ht="12">
      <c r="H137" s="12">
        <f t="shared" si="3"/>
        <v>134</v>
      </c>
    </row>
    <row r="138" ht="12">
      <c r="H138" s="12">
        <f t="shared" si="3"/>
        <v>135</v>
      </c>
    </row>
    <row r="139" ht="12">
      <c r="H139" s="12">
        <f t="shared" si="3"/>
        <v>136</v>
      </c>
    </row>
    <row r="140" ht="12">
      <c r="H140" s="12">
        <f t="shared" si="3"/>
        <v>137</v>
      </c>
    </row>
    <row r="141" ht="12">
      <c r="H141" s="12">
        <f t="shared" si="3"/>
        <v>138</v>
      </c>
    </row>
    <row r="142" ht="12">
      <c r="H142" s="12">
        <f t="shared" si="3"/>
        <v>139</v>
      </c>
    </row>
    <row r="143" ht="12">
      <c r="H143" s="12">
        <f t="shared" si="3"/>
        <v>140</v>
      </c>
    </row>
    <row r="144" ht="12">
      <c r="H144" s="12">
        <f t="shared" si="3"/>
        <v>141</v>
      </c>
    </row>
    <row r="145" ht="12">
      <c r="H145" s="12">
        <f t="shared" si="3"/>
        <v>142</v>
      </c>
    </row>
    <row r="146" ht="12">
      <c r="H146" s="12">
        <f t="shared" si="3"/>
        <v>143</v>
      </c>
    </row>
    <row r="147" ht="12">
      <c r="H147" s="12">
        <f t="shared" si="3"/>
        <v>144</v>
      </c>
    </row>
    <row r="148" ht="12">
      <c r="H148" s="12">
        <f t="shared" si="3"/>
        <v>145</v>
      </c>
    </row>
    <row r="149" ht="12">
      <c r="H149" s="12">
        <f t="shared" si="3"/>
        <v>146</v>
      </c>
    </row>
    <row r="150" ht="12">
      <c r="H150" s="12">
        <f t="shared" si="3"/>
        <v>147</v>
      </c>
    </row>
    <row r="151" ht="12">
      <c r="H151" s="12">
        <f t="shared" si="3"/>
        <v>148</v>
      </c>
    </row>
    <row r="152" ht="12">
      <c r="H152" s="12">
        <f t="shared" si="3"/>
        <v>149</v>
      </c>
    </row>
    <row r="153" ht="12">
      <c r="H153" s="12">
        <f t="shared" si="3"/>
        <v>150</v>
      </c>
    </row>
    <row r="154" ht="12">
      <c r="H154" s="12">
        <f t="shared" si="3"/>
        <v>151</v>
      </c>
    </row>
    <row r="155" ht="12">
      <c r="H155" s="12">
        <f t="shared" si="3"/>
        <v>152</v>
      </c>
    </row>
    <row r="156" ht="12">
      <c r="H156" s="12">
        <f t="shared" si="3"/>
        <v>153</v>
      </c>
    </row>
    <row r="157" ht="12">
      <c r="H157" s="12">
        <f t="shared" si="3"/>
        <v>154</v>
      </c>
    </row>
    <row r="158" ht="12">
      <c r="H158" s="12">
        <f t="shared" si="3"/>
        <v>155</v>
      </c>
    </row>
    <row r="159" ht="12">
      <c r="H159" s="12">
        <f t="shared" si="3"/>
        <v>156</v>
      </c>
    </row>
    <row r="160" ht="12">
      <c r="H160" s="12">
        <f t="shared" si="3"/>
        <v>157</v>
      </c>
    </row>
    <row r="161" ht="12">
      <c r="H161" s="12">
        <f t="shared" si="3"/>
        <v>158</v>
      </c>
    </row>
    <row r="162" ht="12">
      <c r="H162" s="12">
        <f t="shared" si="3"/>
        <v>159</v>
      </c>
    </row>
    <row r="163" ht="12">
      <c r="H163" s="12">
        <f t="shared" si="3"/>
        <v>160</v>
      </c>
    </row>
    <row r="164" ht="12">
      <c r="H164" s="12">
        <f t="shared" si="3"/>
        <v>161</v>
      </c>
    </row>
    <row r="165" ht="12">
      <c r="H165" s="12">
        <f t="shared" si="3"/>
        <v>162</v>
      </c>
    </row>
    <row r="166" ht="12">
      <c r="H166" s="12">
        <f t="shared" si="3"/>
        <v>163</v>
      </c>
    </row>
    <row r="167" ht="12">
      <c r="H167" s="12">
        <f t="shared" si="3"/>
        <v>164</v>
      </c>
    </row>
    <row r="168" ht="12">
      <c r="H168" s="12">
        <f t="shared" si="3"/>
        <v>165</v>
      </c>
    </row>
    <row r="169" ht="12">
      <c r="H169" s="12">
        <f t="shared" si="3"/>
        <v>166</v>
      </c>
    </row>
    <row r="170" ht="12">
      <c r="H170" s="12">
        <f t="shared" si="3"/>
        <v>167</v>
      </c>
    </row>
    <row r="171" ht="12">
      <c r="H171" s="12">
        <f t="shared" si="3"/>
        <v>168</v>
      </c>
    </row>
    <row r="172" ht="12">
      <c r="H172" s="12">
        <f t="shared" si="3"/>
        <v>169</v>
      </c>
    </row>
    <row r="173" ht="12">
      <c r="H173" s="12">
        <f t="shared" si="3"/>
        <v>170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G371"/>
  <sheetViews>
    <sheetView showGridLines="0" tabSelected="1" zoomScale="96" zoomScaleNormal="96" zoomScaleSheetLayoutView="100" zoomScalePageLayoutView="0" workbookViewId="0" topLeftCell="A1">
      <pane ySplit="3" topLeftCell="A4" activePane="bottomLeft" state="frozen"/>
      <selection pane="topLeft" activeCell="S22" sqref="S22:T22"/>
      <selection pane="bottomLeft" activeCell="AC23" sqref="AC23"/>
    </sheetView>
  </sheetViews>
  <sheetFormatPr defaultColWidth="9.00390625" defaultRowHeight="13.5"/>
  <cols>
    <col min="1" max="1" width="4.75390625" style="4" customWidth="1"/>
    <col min="2" max="2" width="0.74609375" style="4" customWidth="1"/>
    <col min="3" max="3" width="3.75390625" style="4" customWidth="1"/>
    <col min="4" max="4" width="11.125" style="4" customWidth="1"/>
    <col min="5" max="5" width="7.375" style="4" customWidth="1"/>
    <col min="6" max="6" width="8.875" style="4" customWidth="1"/>
    <col min="7" max="7" width="7.25390625" style="4" customWidth="1"/>
    <col min="8" max="8" width="5.375" style="4" customWidth="1"/>
    <col min="9" max="9" width="9.75390625" style="4" customWidth="1"/>
    <col min="10" max="10" width="5.375" style="4" customWidth="1"/>
    <col min="11" max="11" width="7.00390625" style="4" customWidth="1"/>
    <col min="12" max="12" width="4.625" style="4" customWidth="1"/>
    <col min="13" max="13" width="9.75390625" style="4" customWidth="1"/>
    <col min="14" max="14" width="7.375" style="4" customWidth="1"/>
    <col min="15" max="15" width="6.875" style="4" customWidth="1"/>
    <col min="16" max="16" width="1.37890625" style="4" customWidth="1"/>
    <col min="17" max="17" width="1.12109375" style="4" customWidth="1"/>
    <col min="18" max="22" width="7.625" style="4" customWidth="1"/>
    <col min="23" max="23" width="1.75390625" style="4" customWidth="1"/>
    <col min="24" max="24" width="0.6171875" style="4" customWidth="1"/>
    <col min="25" max="30" width="9.00390625" style="4" customWidth="1"/>
    <col min="31" max="33" width="9.00390625" style="4" hidden="1" customWidth="1"/>
    <col min="34" max="34" width="9.00390625" style="4" customWidth="1"/>
    <col min="35" max="16384" width="9.00390625" style="4" customWidth="1"/>
  </cols>
  <sheetData>
    <row r="1" spans="5:14" ht="15.75" customHeight="1">
      <c r="E1" s="11"/>
      <c r="N1" s="11"/>
    </row>
    <row r="2" spans="2:24" ht="26.25" customHeight="1">
      <c r="B2" s="2"/>
      <c r="C2" s="207" t="s">
        <v>28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"/>
    </row>
    <row r="3" spans="2:24" ht="15" customHeight="1">
      <c r="B3" s="2"/>
      <c r="C3" s="208" t="s">
        <v>10</v>
      </c>
      <c r="D3" s="209"/>
      <c r="E3" s="69" t="s">
        <v>15</v>
      </c>
      <c r="F3" s="208" t="s">
        <v>16</v>
      </c>
      <c r="G3" s="210"/>
      <c r="H3" s="210"/>
      <c r="I3" s="210"/>
      <c r="J3" s="81"/>
      <c r="K3" s="69" t="s">
        <v>29</v>
      </c>
      <c r="L3" s="69" t="s">
        <v>18</v>
      </c>
      <c r="M3" s="69" t="s">
        <v>19</v>
      </c>
      <c r="N3" s="211" t="s">
        <v>20</v>
      </c>
      <c r="O3" s="212"/>
      <c r="P3" s="213"/>
      <c r="Q3" s="70"/>
      <c r="R3" s="214" t="s">
        <v>30</v>
      </c>
      <c r="S3" s="215"/>
      <c r="T3" s="215"/>
      <c r="U3" s="216" t="s">
        <v>22</v>
      </c>
      <c r="V3" s="214"/>
      <c r="W3" s="216"/>
      <c r="X3" s="2"/>
    </row>
    <row r="4" spans="3:22" ht="20.25" customHeight="1">
      <c r="C4" s="21"/>
      <c r="D4" s="21"/>
      <c r="E4" s="22"/>
      <c r="F4" s="22"/>
      <c r="G4" s="22"/>
      <c r="H4" s="22"/>
      <c r="I4" s="22"/>
      <c r="J4" s="22"/>
      <c r="K4" s="22"/>
      <c r="L4" s="22"/>
      <c r="M4" s="22"/>
      <c r="N4" s="28"/>
      <c r="O4" s="22"/>
      <c r="P4" s="22"/>
      <c r="Q4" s="23"/>
      <c r="R4" s="24"/>
      <c r="S4" s="25"/>
      <c r="T4" s="24"/>
      <c r="U4" s="24"/>
      <c r="V4" s="24"/>
    </row>
    <row r="5" spans="2:24" ht="3.75" customHeight="1">
      <c r="B5" s="2"/>
      <c r="C5" s="2"/>
      <c r="D5" s="2"/>
      <c r="E5" s="2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ht="41.25" customHeight="1">
      <c r="B6" s="2"/>
      <c r="C6" s="200" t="s">
        <v>76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3"/>
    </row>
    <row r="7" spans="2:24" ht="9" customHeight="1">
      <c r="B7" s="2"/>
      <c r="C7" s="9"/>
      <c r="D7" s="9"/>
      <c r="E7" s="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1"/>
      <c r="S7" s="201"/>
      <c r="T7" s="201"/>
      <c r="U7" s="201"/>
      <c r="V7" s="201"/>
      <c r="W7" s="5"/>
      <c r="X7" s="3"/>
    </row>
    <row r="8" spans="2:24" ht="15" customHeight="1">
      <c r="B8" s="2"/>
      <c r="C8" s="9"/>
      <c r="D8" s="9"/>
      <c r="E8" s="204">
        <v>45285</v>
      </c>
      <c r="F8" s="204"/>
      <c r="G8" s="204"/>
      <c r="H8" s="204"/>
      <c r="I8" s="56"/>
      <c r="J8" s="56"/>
      <c r="K8" s="56"/>
      <c r="L8" s="56"/>
      <c r="M8" s="56"/>
      <c r="N8" s="6"/>
      <c r="O8" s="5"/>
      <c r="P8" s="5"/>
      <c r="Q8" s="5"/>
      <c r="R8" s="202"/>
      <c r="S8" s="202"/>
      <c r="T8" s="202"/>
      <c r="U8" s="202"/>
      <c r="V8" s="202"/>
      <c r="W8" s="205"/>
      <c r="X8" s="3"/>
    </row>
    <row r="9" spans="2:24" ht="3.75" customHeight="1">
      <c r="B9" s="2"/>
      <c r="C9" s="9"/>
      <c r="D9" s="9"/>
      <c r="E9" s="9"/>
      <c r="F9" s="9"/>
      <c r="G9" s="9"/>
      <c r="H9" s="9"/>
      <c r="I9" s="9"/>
      <c r="J9" s="9"/>
      <c r="K9" s="5"/>
      <c r="L9" s="5"/>
      <c r="M9" s="5"/>
      <c r="N9" s="5"/>
      <c r="O9" s="5"/>
      <c r="P9" s="5"/>
      <c r="Q9" s="5"/>
      <c r="R9" s="202"/>
      <c r="S9" s="202"/>
      <c r="T9" s="202"/>
      <c r="U9" s="202"/>
      <c r="V9" s="202"/>
      <c r="W9" s="205"/>
      <c r="X9" s="3"/>
    </row>
    <row r="10" spans="2:24" ht="18.75" customHeight="1">
      <c r="B10" s="2"/>
      <c r="C10" s="9"/>
      <c r="D10" s="9"/>
      <c r="E10" s="206" t="s">
        <v>102</v>
      </c>
      <c r="F10" s="206"/>
      <c r="G10" s="206"/>
      <c r="H10" s="206"/>
      <c r="I10" s="206"/>
      <c r="J10" s="57" t="s">
        <v>23</v>
      </c>
      <c r="K10" s="57"/>
      <c r="L10" s="57"/>
      <c r="M10" s="5"/>
      <c r="N10" s="5"/>
      <c r="O10" s="5"/>
      <c r="P10" s="5"/>
      <c r="Q10" s="5"/>
      <c r="R10" s="203"/>
      <c r="S10" s="203"/>
      <c r="T10" s="203"/>
      <c r="U10" s="203"/>
      <c r="V10" s="203"/>
      <c r="W10" s="205"/>
      <c r="X10" s="3"/>
    </row>
    <row r="11" spans="2:24" ht="6.75" customHeight="1" thickBot="1">
      <c r="B11" s="2"/>
      <c r="C11" s="9"/>
      <c r="D11" s="9"/>
      <c r="E11" s="58"/>
      <c r="F11" s="58"/>
      <c r="G11" s="58"/>
      <c r="H11" s="58"/>
      <c r="I11" s="58"/>
      <c r="J11" s="58"/>
      <c r="K11" s="57"/>
      <c r="L11" s="57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3"/>
    </row>
    <row r="12" spans="2:24" ht="21" customHeight="1">
      <c r="B12" s="2"/>
      <c r="C12" s="9"/>
      <c r="D12" s="9"/>
      <c r="E12" s="5"/>
      <c r="F12" s="10"/>
      <c r="G12" s="5"/>
      <c r="H12" s="5"/>
      <c r="I12" s="5"/>
      <c r="J12" s="5"/>
      <c r="K12" s="195" t="s">
        <v>85</v>
      </c>
      <c r="L12" s="196"/>
      <c r="M12" s="97" t="s">
        <v>77</v>
      </c>
      <c r="N12" s="197">
        <f>SUMIF(J$27:J$369,"10%",N$27:N$369)</f>
        <v>0</v>
      </c>
      <c r="O12" s="197"/>
      <c r="P12" s="89"/>
      <c r="Q12" s="5"/>
      <c r="R12" s="101" t="s">
        <v>74</v>
      </c>
      <c r="S12" s="189"/>
      <c r="T12" s="189"/>
      <c r="U12" s="189"/>
      <c r="V12" s="189"/>
      <c r="W12" s="189"/>
      <c r="X12" s="3"/>
    </row>
    <row r="13" spans="2:24" ht="21" customHeight="1">
      <c r="B13" s="2"/>
      <c r="C13" s="198" t="s">
        <v>11</v>
      </c>
      <c r="D13" s="198"/>
      <c r="E13" s="198"/>
      <c r="F13" s="198"/>
      <c r="G13" s="198"/>
      <c r="H13" s="198"/>
      <c r="I13" s="198"/>
      <c r="J13" s="5"/>
      <c r="K13" s="186" t="s">
        <v>85</v>
      </c>
      <c r="L13" s="187"/>
      <c r="M13" s="98" t="s">
        <v>80</v>
      </c>
      <c r="N13" s="199">
        <f>SUMIF(J$27:J$369,"8%",N$27:N$369)</f>
        <v>0</v>
      </c>
      <c r="O13" s="199"/>
      <c r="P13" s="90"/>
      <c r="Q13" s="8"/>
      <c r="R13" s="101" t="s">
        <v>24</v>
      </c>
      <c r="S13" s="189"/>
      <c r="T13" s="189"/>
      <c r="U13" s="189"/>
      <c r="V13" s="189"/>
      <c r="W13" s="189"/>
      <c r="X13" s="3"/>
    </row>
    <row r="14" spans="2:25" ht="21" customHeight="1">
      <c r="B14" s="2"/>
      <c r="C14" s="198"/>
      <c r="D14" s="198"/>
      <c r="E14" s="198"/>
      <c r="F14" s="198"/>
      <c r="G14" s="198"/>
      <c r="H14" s="198"/>
      <c r="I14" s="198"/>
      <c r="J14" s="82"/>
      <c r="K14" s="186" t="s">
        <v>85</v>
      </c>
      <c r="L14" s="187"/>
      <c r="M14" s="98" t="s">
        <v>78</v>
      </c>
      <c r="N14" s="199">
        <f>SUMIF(J$27:J$369,"非課税",N$27:N$369)</f>
        <v>0</v>
      </c>
      <c r="O14" s="199"/>
      <c r="P14" s="90"/>
      <c r="Q14" s="8"/>
      <c r="R14" s="101" t="s">
        <v>25</v>
      </c>
      <c r="S14" s="189" t="s">
        <v>84</v>
      </c>
      <c r="T14" s="189"/>
      <c r="U14" s="189"/>
      <c r="V14" s="189"/>
      <c r="W14" s="189"/>
      <c r="X14" s="3"/>
      <c r="Y14" s="88"/>
    </row>
    <row r="15" spans="2:24" ht="21" customHeight="1">
      <c r="B15" s="2"/>
      <c r="C15" s="185" t="s">
        <v>62</v>
      </c>
      <c r="D15" s="185"/>
      <c r="E15" s="102"/>
      <c r="F15" s="9"/>
      <c r="G15" s="9"/>
      <c r="H15" s="9"/>
      <c r="I15" s="79"/>
      <c r="J15" s="79"/>
      <c r="K15" s="186" t="s">
        <v>86</v>
      </c>
      <c r="L15" s="187"/>
      <c r="M15" s="99" t="s">
        <v>79</v>
      </c>
      <c r="N15" s="188">
        <f>IF(N12="","",ROUNDDOWN(N12*0.1,0))</f>
        <v>0</v>
      </c>
      <c r="O15" s="188"/>
      <c r="P15" s="92"/>
      <c r="Q15" s="8"/>
      <c r="R15" s="101" t="s">
        <v>31</v>
      </c>
      <c r="S15" s="189" t="s">
        <v>83</v>
      </c>
      <c r="T15" s="189"/>
      <c r="U15" s="189"/>
      <c r="V15" s="189"/>
      <c r="W15" s="189"/>
      <c r="X15" s="3"/>
    </row>
    <row r="16" spans="1:24" ht="21" customHeight="1" thickBot="1">
      <c r="A16" s="11"/>
      <c r="B16" s="2"/>
      <c r="C16" s="185" t="s">
        <v>63</v>
      </c>
      <c r="D16" s="185"/>
      <c r="E16" s="190" t="s">
        <v>103</v>
      </c>
      <c r="F16" s="190"/>
      <c r="G16" s="190"/>
      <c r="H16" s="190"/>
      <c r="I16" s="190"/>
      <c r="J16" s="191"/>
      <c r="K16" s="192" t="s">
        <v>86</v>
      </c>
      <c r="L16" s="193"/>
      <c r="M16" s="100" t="s">
        <v>81</v>
      </c>
      <c r="N16" s="194">
        <f>IF(N13="","",ROUNDDOWN(N13*0.08,0))</f>
        <v>0</v>
      </c>
      <c r="O16" s="194"/>
      <c r="P16" s="91"/>
      <c r="Q16" s="8"/>
      <c r="R16" s="101" t="s">
        <v>0</v>
      </c>
      <c r="S16" s="189" t="s">
        <v>101</v>
      </c>
      <c r="T16" s="189"/>
      <c r="U16" s="189"/>
      <c r="V16" s="189"/>
      <c r="W16" s="189"/>
      <c r="X16" s="3"/>
    </row>
    <row r="17" spans="2:24" ht="21" customHeight="1" thickBot="1">
      <c r="B17" s="2"/>
      <c r="C17" s="9"/>
      <c r="D17" s="9"/>
      <c r="E17" s="5"/>
      <c r="F17" s="5"/>
      <c r="G17" s="5"/>
      <c r="H17" s="5"/>
      <c r="I17" s="5"/>
      <c r="J17" s="5"/>
      <c r="K17" s="5"/>
      <c r="L17" s="5"/>
      <c r="M17" s="5"/>
      <c r="N17" s="7"/>
      <c r="O17" s="7"/>
      <c r="P17" s="7"/>
      <c r="Q17" s="5"/>
      <c r="R17" s="101" t="s">
        <v>69</v>
      </c>
      <c r="S17" s="171" t="s">
        <v>82</v>
      </c>
      <c r="T17" s="171"/>
      <c r="U17" s="171"/>
      <c r="V17" s="171"/>
      <c r="W17" s="171"/>
      <c r="X17" s="3"/>
    </row>
    <row r="18" spans="2:24" ht="27" customHeight="1" thickBot="1">
      <c r="B18" s="2"/>
      <c r="C18" s="172" t="s">
        <v>13</v>
      </c>
      <c r="D18" s="173"/>
      <c r="E18" s="174"/>
      <c r="F18" s="175"/>
      <c r="G18" s="176" t="s">
        <v>14</v>
      </c>
      <c r="H18" s="176"/>
      <c r="I18" s="177"/>
      <c r="J18" s="178"/>
      <c r="K18" s="179"/>
      <c r="L18" s="180" t="s">
        <v>27</v>
      </c>
      <c r="M18" s="173"/>
      <c r="N18" s="181">
        <f>IF(ISBLANK(K27),"",SUM(N12:N16))</f>
      </c>
      <c r="O18" s="182"/>
      <c r="P18" s="46"/>
      <c r="Q18" s="5"/>
      <c r="R18" s="59" t="s">
        <v>12</v>
      </c>
      <c r="S18" s="103"/>
      <c r="T18" s="85" t="s">
        <v>26</v>
      </c>
      <c r="U18" s="183">
        <f>IF(K27="","",SUM($U$21:$V$29))</f>
      </c>
      <c r="V18" s="184"/>
      <c r="W18" s="19"/>
      <c r="X18" s="3"/>
    </row>
    <row r="19" spans="2:24" ht="15" customHeight="1" thickBot="1">
      <c r="B19" s="2"/>
      <c r="C19" s="9"/>
      <c r="D19" s="9"/>
      <c r="E19" s="26">
        <f>IF(AND(ISNUMBER(N22),I18&lt;N22),"契約金額を出来高合計金額が上回ります。契約金額欄のコメントを確認して下さい。","")</f>
      </c>
      <c r="F19" s="5"/>
      <c r="G19" s="5"/>
      <c r="H19" s="5"/>
      <c r="I19" s="7"/>
      <c r="J19" s="7"/>
      <c r="K19" s="7"/>
      <c r="L19" s="7"/>
      <c r="M19" s="5"/>
      <c r="N19" s="5"/>
      <c r="O19" s="5"/>
      <c r="P19" s="5"/>
      <c r="Q19" s="5"/>
      <c r="R19" s="5"/>
      <c r="S19" s="5"/>
      <c r="T19" s="5"/>
      <c r="U19" s="165">
        <f>IF(N18=U18,"","エラー")</f>
      </c>
      <c r="V19" s="166"/>
      <c r="W19" s="166"/>
      <c r="X19" s="3"/>
    </row>
    <row r="20" spans="2:24" ht="19.5" customHeight="1">
      <c r="B20" s="2"/>
      <c r="C20" s="153" t="s">
        <v>56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5"/>
      <c r="N20" s="163"/>
      <c r="O20" s="164"/>
      <c r="P20" s="60"/>
      <c r="Q20" s="61"/>
      <c r="R20" s="167" t="s">
        <v>21</v>
      </c>
      <c r="S20" s="168"/>
      <c r="T20" s="168"/>
      <c r="U20" s="127" t="s">
        <v>22</v>
      </c>
      <c r="V20" s="169"/>
      <c r="W20" s="128"/>
      <c r="X20" s="3"/>
    </row>
    <row r="21" spans="2:24" ht="19.5" customHeight="1">
      <c r="B21" s="2"/>
      <c r="C21" s="153" t="s">
        <v>57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5"/>
      <c r="N21" s="161">
        <f>IF(ISNUMBER(N20),N18,"")</f>
      </c>
      <c r="O21" s="170"/>
      <c r="P21" s="62"/>
      <c r="Q21" s="61"/>
      <c r="R21" s="50">
        <f>IF(ISERROR(SMALL($AG$27:$AG$77,1)),"",SMALL($AG$27:$AG$77,1))</f>
        <v>50</v>
      </c>
      <c r="S21" s="136" t="str">
        <f>IF(ISNUMBER(R21),LOOKUP(R21,'工種番号'!$C$4:$C$55,'工種番号'!$D$4:$D$55),"")</f>
        <v>消費税 10%</v>
      </c>
      <c r="T21" s="137"/>
      <c r="U21" s="138">
        <f aca="true" t="shared" si="0" ref="U21:U33">IF(AND(ISNUMBER(R21),R21&lt;50),SUMIF($A$27:$A$369,R21,$N$27:$O$369),IF(R21=50,$N$15,IF(R21=51,$N$16,"")))</f>
        <v>0</v>
      </c>
      <c r="V21" s="139"/>
      <c r="W21" s="32"/>
      <c r="X21" s="3"/>
    </row>
    <row r="22" spans="2:24" ht="19.5" customHeight="1">
      <c r="B22" s="2"/>
      <c r="C22" s="153" t="s">
        <v>58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5"/>
      <c r="N22" s="161">
        <f>IF(ISNUMBER(N21),N20+N21,"")</f>
      </c>
      <c r="O22" s="162"/>
      <c r="P22" s="62"/>
      <c r="Q22" s="61"/>
      <c r="R22" s="50">
        <f>IF(ISERROR(SMALL($AG$27:$AG$77,2)),"",SMALL($AG$27:$AG$77,2))</f>
        <v>51</v>
      </c>
      <c r="S22" s="136" t="str">
        <f>IF(ISNUMBER(R22),LOOKUP(R22,'工種番号'!$C$4:$C$55,'工種番号'!$D$4:$D$55),"")</f>
        <v>消費税  8%</v>
      </c>
      <c r="T22" s="137"/>
      <c r="U22" s="138">
        <f t="shared" si="0"/>
        <v>0</v>
      </c>
      <c r="V22" s="139"/>
      <c r="W22" s="32"/>
      <c r="X22" s="3"/>
    </row>
    <row r="23" spans="2:24" ht="19.5" customHeight="1">
      <c r="B23" s="2"/>
      <c r="C23" s="153" t="s">
        <v>59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5"/>
      <c r="N23" s="163"/>
      <c r="O23" s="164"/>
      <c r="P23" s="60"/>
      <c r="Q23" s="61"/>
      <c r="R23" s="50">
        <f>IF(ISERROR(SMALL($AG$27:$AG$77,3)),"",SMALL($AG$27:$AG$77,3))</f>
      </c>
      <c r="S23" s="136">
        <f>IF(ISNUMBER(R23),LOOKUP(R23,'工種番号'!$C$4:$C$55,'工種番号'!$D$4:$D$55),"")</f>
      </c>
      <c r="T23" s="137"/>
      <c r="U23" s="138">
        <f t="shared" si="0"/>
      </c>
      <c r="V23" s="139"/>
      <c r="W23" s="32"/>
      <c r="X23" s="3"/>
    </row>
    <row r="24" spans="2:24" ht="19.5" customHeight="1">
      <c r="B24" s="2"/>
      <c r="C24" s="153" t="s">
        <v>60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5"/>
      <c r="N24" s="156">
        <f>IF(ISNUMBER(N21),N21-N23,"")</f>
      </c>
      <c r="O24" s="157"/>
      <c r="P24" s="62"/>
      <c r="Q24" s="61"/>
      <c r="R24" s="50">
        <f>IF(ISERROR(SMALL($AG$27:$AG$77,4)),"",SMALL($AG$27:$AG$77,4))</f>
      </c>
      <c r="S24" s="136">
        <f>IF(ISNUMBER(R24),LOOKUP(R24,'工種番号'!$C$4:$C$55,'工種番号'!$D$4:$D$55),"")</f>
      </c>
      <c r="T24" s="137"/>
      <c r="U24" s="138">
        <f t="shared" si="0"/>
      </c>
      <c r="V24" s="139"/>
      <c r="W24" s="32"/>
      <c r="X24" s="3"/>
    </row>
    <row r="25" spans="2:24" ht="19.5" customHeight="1" thickBot="1">
      <c r="B25" s="2"/>
      <c r="C25" s="158" t="s">
        <v>61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60"/>
      <c r="N25" s="156">
        <f>IF(AND(ISNUMBER(I18),ISNUMBER(N22)),I18-N22,"")</f>
      </c>
      <c r="O25" s="157"/>
      <c r="P25" s="63"/>
      <c r="Q25" s="61"/>
      <c r="R25" s="51">
        <f>IF(ISERROR(SMALL($AG$27:$AG$77,5)),"",SMALL($AG$27:$AG$77,5))</f>
      </c>
      <c r="S25" s="136">
        <f>IF(ISNUMBER(R25),LOOKUP(R25,'工種番号'!$C$4:$C$55,'工種番号'!$D$4:$D$55),"")</f>
      </c>
      <c r="T25" s="137"/>
      <c r="U25" s="138">
        <f t="shared" si="0"/>
      </c>
      <c r="V25" s="139"/>
      <c r="W25" s="35"/>
      <c r="X25" s="3"/>
    </row>
    <row r="26" spans="2:24" ht="19.5" customHeight="1" thickTop="1">
      <c r="B26" s="2"/>
      <c r="C26" s="150" t="s">
        <v>10</v>
      </c>
      <c r="D26" s="151"/>
      <c r="E26" s="64" t="s">
        <v>15</v>
      </c>
      <c r="F26" s="150" t="s">
        <v>16</v>
      </c>
      <c r="G26" s="152"/>
      <c r="H26" s="152"/>
      <c r="I26" s="152"/>
      <c r="J26" s="96" t="s">
        <v>68</v>
      </c>
      <c r="K26" s="64" t="s">
        <v>17</v>
      </c>
      <c r="L26" s="64" t="s">
        <v>18</v>
      </c>
      <c r="M26" s="64" t="s">
        <v>19</v>
      </c>
      <c r="N26" s="150" t="s">
        <v>20</v>
      </c>
      <c r="O26" s="152"/>
      <c r="P26" s="65"/>
      <c r="Q26" s="42"/>
      <c r="R26" s="50">
        <f>IF(ISERROR(SMALL($AG$27:$AG$77,6)),"",SMALL($AG$27:$AG$77,6))</f>
      </c>
      <c r="S26" s="136">
        <f>IF(ISNUMBER(R26),LOOKUP(R26,'工種番号'!$C$4:$C$55,'工種番号'!$D$4:$D$55),"")</f>
      </c>
      <c r="T26" s="137"/>
      <c r="U26" s="138">
        <f t="shared" si="0"/>
      </c>
      <c r="V26" s="139"/>
      <c r="W26" s="36"/>
      <c r="X26" s="3"/>
    </row>
    <row r="27" spans="1:33" ht="21.75" customHeight="1">
      <c r="A27" s="11">
        <f>C27</f>
        <v>0</v>
      </c>
      <c r="B27" s="2"/>
      <c r="C27" s="43"/>
      <c r="D27" s="47">
        <f>IF(ISNUMBER(C27),LOOKUP(C27,'工種番号'!$C$4:$C$55,'工種番号'!$D$4:$D$55),"")</f>
      </c>
      <c r="E27" s="86"/>
      <c r="F27" s="133"/>
      <c r="G27" s="148"/>
      <c r="H27" s="148"/>
      <c r="I27" s="149"/>
      <c r="J27" s="104"/>
      <c r="K27" s="77"/>
      <c r="L27" s="74"/>
      <c r="M27" s="53"/>
      <c r="N27" s="110">
        <f>IF(AND(ISNUMBER(K27),ISNUMBER(M27)),ROUND(K27*M27,0),"")</f>
      </c>
      <c r="O27" s="111"/>
      <c r="P27" s="66"/>
      <c r="Q27" s="67"/>
      <c r="R27" s="50">
        <f>IF(ISERROR(SMALL($AG$27:$AG$77,7)),"",SMALL($AG$27:$AG$77,7))</f>
      </c>
      <c r="S27" s="136">
        <f>IF(ISNUMBER(R27),LOOKUP(R27,'工種番号'!$C$4:$C$55,'工種番号'!$D$4:$D$55),"")</f>
      </c>
      <c r="T27" s="137"/>
      <c r="U27" s="138">
        <f t="shared" si="0"/>
      </c>
      <c r="V27" s="139"/>
      <c r="W27" s="33"/>
      <c r="X27" s="3"/>
      <c r="AE27" s="4">
        <v>1</v>
      </c>
      <c r="AF27" s="4">
        <f aca="true" t="shared" si="1" ref="AF27:AF74">COUNTIF($C$27:$C$370,AE27)</f>
        <v>0</v>
      </c>
      <c r="AG27" s="4">
        <f>IF(AF27&lt;&gt;0,AE27,"")</f>
      </c>
    </row>
    <row r="28" spans="1:33" ht="21.75" customHeight="1">
      <c r="A28" s="11">
        <f aca="true" t="shared" si="2" ref="A28:A91">C28</f>
        <v>0</v>
      </c>
      <c r="B28" s="2"/>
      <c r="C28" s="43"/>
      <c r="D28" s="47">
        <f>IF(ISNUMBER(C28),LOOKUP(C28,'工種番号'!$C$4:$C$55,'工種番号'!$D$4:$D$55),"")</f>
      </c>
      <c r="E28" s="86"/>
      <c r="F28" s="133"/>
      <c r="G28" s="148"/>
      <c r="H28" s="148"/>
      <c r="I28" s="149"/>
      <c r="J28" s="104"/>
      <c r="K28" s="77"/>
      <c r="L28" s="74"/>
      <c r="M28" s="53"/>
      <c r="N28" s="110">
        <f aca="true" t="shared" si="3" ref="N28:N33">IF(AND(ISNUMBER(K28),ISNUMBER(M28)),ROUND(K28*M28,0),"")</f>
      </c>
      <c r="O28" s="111"/>
      <c r="P28" s="66"/>
      <c r="Q28" s="67"/>
      <c r="R28" s="50">
        <f>IF(ISERROR(SMALL($AG$27:$AG$77,8)),"",SMALL($AG$27:$AG$77,8))</f>
      </c>
      <c r="S28" s="136">
        <f>IF(ISNUMBER(R28),LOOKUP(R28,'工種番号'!$C$4:$C$55,'工種番号'!$D$4:$D$55),"")</f>
      </c>
      <c r="T28" s="137"/>
      <c r="U28" s="138">
        <f t="shared" si="0"/>
      </c>
      <c r="V28" s="139"/>
      <c r="W28" s="33"/>
      <c r="X28" s="3"/>
      <c r="AE28" s="4">
        <v>2</v>
      </c>
      <c r="AF28" s="4">
        <f t="shared" si="1"/>
        <v>0</v>
      </c>
      <c r="AG28" s="4">
        <f>IF(AF28&lt;&gt;0,AE28,"")</f>
      </c>
    </row>
    <row r="29" spans="1:33" ht="21.75" customHeight="1">
      <c r="A29" s="11">
        <f t="shared" si="2"/>
        <v>0</v>
      </c>
      <c r="B29" s="2"/>
      <c r="C29" s="43"/>
      <c r="D29" s="47">
        <f>IF(ISNUMBER(C29),LOOKUP(C29,'工種番号'!$C$4:$C$55,'工種番号'!$D$4:$D$55),"")</f>
      </c>
      <c r="E29" s="86"/>
      <c r="F29" s="133"/>
      <c r="G29" s="148"/>
      <c r="H29" s="148"/>
      <c r="I29" s="149"/>
      <c r="J29" s="104"/>
      <c r="K29" s="77"/>
      <c r="L29" s="74"/>
      <c r="M29" s="53"/>
      <c r="N29" s="110">
        <f t="shared" si="3"/>
      </c>
      <c r="O29" s="111"/>
      <c r="P29" s="66"/>
      <c r="Q29" s="67"/>
      <c r="R29" s="50">
        <f>IF(ISERROR(SMALL($AG$27:$AG$77,9)),"",SMALL($AG$27:$AG$77,9))</f>
      </c>
      <c r="S29" s="136">
        <f>IF(ISNUMBER(R29),LOOKUP(R29,'工種番号'!$C$4:$C$55,'工種番号'!$D$4:$D$55),"")</f>
      </c>
      <c r="T29" s="137"/>
      <c r="U29" s="138">
        <f t="shared" si="0"/>
      </c>
      <c r="V29" s="139"/>
      <c r="W29" s="33"/>
      <c r="X29" s="3"/>
      <c r="AE29" s="4">
        <v>3</v>
      </c>
      <c r="AF29" s="4">
        <f t="shared" si="1"/>
        <v>0</v>
      </c>
      <c r="AG29" s="4">
        <f aca="true" t="shared" si="4" ref="AG29:AG85">IF(AF29&lt;&gt;0,AE29,"")</f>
      </c>
    </row>
    <row r="30" spans="1:33" ht="21.75" customHeight="1">
      <c r="A30" s="11">
        <f t="shared" si="2"/>
        <v>0</v>
      </c>
      <c r="B30" s="2"/>
      <c r="C30" s="43"/>
      <c r="D30" s="47">
        <f>IF(ISNUMBER(C30),LOOKUP(C30,'工種番号'!$C$4:$C$55,'工種番号'!$D$4:$D$55),"")</f>
      </c>
      <c r="E30" s="86"/>
      <c r="F30" s="107"/>
      <c r="G30" s="146"/>
      <c r="H30" s="146"/>
      <c r="I30" s="147"/>
      <c r="J30" s="87"/>
      <c r="K30" s="77"/>
      <c r="L30" s="74"/>
      <c r="M30" s="53"/>
      <c r="N30" s="110">
        <f t="shared" si="3"/>
      </c>
      <c r="O30" s="111"/>
      <c r="P30" s="66"/>
      <c r="Q30" s="67"/>
      <c r="R30" s="50">
        <f>IF(ISERROR(SMALL($AG$27:$AG$77,10)),"",SMALL($AG$27:$AG$77,10))</f>
      </c>
      <c r="S30" s="136">
        <f>IF(ISNUMBER(R30),LOOKUP(R30,'工種番号'!$C$4:$C$55,'工種番号'!$D$4:$D$55),"")</f>
      </c>
      <c r="T30" s="137"/>
      <c r="U30" s="138">
        <f t="shared" si="0"/>
      </c>
      <c r="V30" s="139"/>
      <c r="W30" s="33"/>
      <c r="X30" s="3"/>
      <c r="AE30" s="4">
        <v>4</v>
      </c>
      <c r="AF30" s="4">
        <f t="shared" si="1"/>
        <v>0</v>
      </c>
      <c r="AG30" s="4">
        <f t="shared" si="4"/>
      </c>
    </row>
    <row r="31" spans="1:33" ht="21.75" customHeight="1">
      <c r="A31" s="11">
        <f t="shared" si="2"/>
        <v>0</v>
      </c>
      <c r="B31" s="2"/>
      <c r="C31" s="43"/>
      <c r="D31" s="47">
        <f>IF(ISNUMBER(C31),LOOKUP(C31,'工種番号'!$C$4:$C$55,'工種番号'!$D$4:$D$55),"")</f>
      </c>
      <c r="E31" s="86"/>
      <c r="F31" s="140"/>
      <c r="G31" s="141"/>
      <c r="H31" s="141"/>
      <c r="I31" s="142"/>
      <c r="J31" s="104"/>
      <c r="K31" s="77"/>
      <c r="L31" s="74"/>
      <c r="M31" s="53"/>
      <c r="N31" s="110">
        <f t="shared" si="3"/>
      </c>
      <c r="O31" s="111"/>
      <c r="P31" s="66"/>
      <c r="Q31" s="67"/>
      <c r="R31" s="50">
        <f>IF(ISERROR(SMALL($AG$27:$AG$77,11)),"",SMALL($AG$27:$AG$77,11))</f>
      </c>
      <c r="S31" s="143"/>
      <c r="T31" s="137"/>
      <c r="U31" s="138">
        <f t="shared" si="0"/>
      </c>
      <c r="V31" s="139"/>
      <c r="W31" s="33"/>
      <c r="X31" s="3"/>
      <c r="AE31" s="4">
        <v>5</v>
      </c>
      <c r="AF31" s="4">
        <f t="shared" si="1"/>
        <v>0</v>
      </c>
      <c r="AG31" s="4">
        <f t="shared" si="4"/>
      </c>
    </row>
    <row r="32" spans="1:33" ht="21.75" customHeight="1">
      <c r="A32" s="11">
        <f t="shared" si="2"/>
        <v>0</v>
      </c>
      <c r="B32" s="2"/>
      <c r="C32" s="43"/>
      <c r="D32" s="47">
        <f>IF(ISNUMBER(C32),LOOKUP(C32,'工種番号'!$C$4:$C$55,'工種番号'!$D$4:$D$55),"")</f>
      </c>
      <c r="E32" s="86"/>
      <c r="F32" s="140"/>
      <c r="G32" s="141"/>
      <c r="H32" s="141"/>
      <c r="I32" s="142"/>
      <c r="J32" s="105"/>
      <c r="K32" s="77"/>
      <c r="L32" s="74"/>
      <c r="M32" s="53"/>
      <c r="N32" s="110">
        <f t="shared" si="3"/>
      </c>
      <c r="O32" s="111"/>
      <c r="P32" s="66"/>
      <c r="Q32" s="67"/>
      <c r="R32" s="50">
        <f>IF(ISERROR(SMALL($AG$27:$AG$77,12)),"",SMALL($AG$27:$AG$77,12))</f>
      </c>
      <c r="S32" s="143"/>
      <c r="T32" s="137"/>
      <c r="U32" s="138">
        <f t="shared" si="0"/>
      </c>
      <c r="V32" s="139"/>
      <c r="W32" s="33"/>
      <c r="X32" s="3"/>
      <c r="AE32" s="4">
        <v>6</v>
      </c>
      <c r="AF32" s="4">
        <f t="shared" si="1"/>
        <v>0</v>
      </c>
      <c r="AG32" s="4">
        <f t="shared" si="4"/>
      </c>
    </row>
    <row r="33" spans="1:33" ht="21.75" customHeight="1" thickBot="1">
      <c r="A33" s="11">
        <f t="shared" si="2"/>
        <v>0</v>
      </c>
      <c r="B33" s="2"/>
      <c r="C33" s="43"/>
      <c r="D33" s="47">
        <f>IF(ISNUMBER(C33),LOOKUP(C33,'工種番号'!$C$4:$C$55,'工種番号'!$D$4:$D$55),"")</f>
      </c>
      <c r="E33" s="86"/>
      <c r="F33" s="107"/>
      <c r="G33" s="144"/>
      <c r="H33" s="144"/>
      <c r="I33" s="145"/>
      <c r="J33" s="106"/>
      <c r="K33" s="77"/>
      <c r="L33" s="74"/>
      <c r="M33" s="53"/>
      <c r="N33" s="110">
        <f t="shared" si="3"/>
      </c>
      <c r="O33" s="111"/>
      <c r="P33" s="66"/>
      <c r="Q33" s="67"/>
      <c r="R33" s="52">
        <f>IF(ISERROR(SMALL($AG$27:$AG$77,14)),"",SMALL($AG$27:$AG$77,14))</f>
      </c>
      <c r="S33" s="129">
        <f>IF(ISNUMBER(R33),LOOKUP(R33,'工種番号'!$C$4:$C$55,'工種番号'!$D$4:$D$55),"")</f>
      </c>
      <c r="T33" s="130"/>
      <c r="U33" s="131">
        <f t="shared" si="0"/>
      </c>
      <c r="V33" s="132"/>
      <c r="W33" s="34"/>
      <c r="X33" s="3"/>
      <c r="AE33" s="4">
        <v>8</v>
      </c>
      <c r="AF33" s="4">
        <f t="shared" si="1"/>
        <v>0</v>
      </c>
      <c r="AG33" s="4">
        <f t="shared" si="4"/>
      </c>
    </row>
    <row r="34" spans="1:33" ht="21.75" customHeight="1">
      <c r="A34" s="11"/>
      <c r="B34" s="2"/>
      <c r="C34" s="120" t="s">
        <v>10</v>
      </c>
      <c r="D34" s="121"/>
      <c r="E34" s="37" t="s">
        <v>15</v>
      </c>
      <c r="F34" s="120" t="s">
        <v>16</v>
      </c>
      <c r="G34" s="122"/>
      <c r="H34" s="122"/>
      <c r="I34" s="122"/>
      <c r="J34" s="83"/>
      <c r="K34" s="76" t="s">
        <v>17</v>
      </c>
      <c r="L34" s="37" t="s">
        <v>18</v>
      </c>
      <c r="M34" s="54" t="s">
        <v>19</v>
      </c>
      <c r="N34" s="123" t="s">
        <v>20</v>
      </c>
      <c r="O34" s="124"/>
      <c r="P34" s="68"/>
      <c r="Q34" s="67"/>
      <c r="R34" s="125" t="s">
        <v>21</v>
      </c>
      <c r="S34" s="126"/>
      <c r="T34" s="126"/>
      <c r="U34" s="127" t="s">
        <v>22</v>
      </c>
      <c r="V34" s="127"/>
      <c r="W34" s="128"/>
      <c r="X34" s="3"/>
      <c r="AE34" s="4">
        <v>9</v>
      </c>
      <c r="AF34" s="4">
        <f t="shared" si="1"/>
        <v>0</v>
      </c>
      <c r="AG34" s="4">
        <f t="shared" si="4"/>
      </c>
    </row>
    <row r="35" spans="1:33" ht="21.75" customHeight="1">
      <c r="A35" s="11">
        <f t="shared" si="2"/>
        <v>0</v>
      </c>
      <c r="B35" s="2"/>
      <c r="C35" s="44"/>
      <c r="D35" s="48"/>
      <c r="E35" s="55"/>
      <c r="F35" s="133"/>
      <c r="G35" s="148"/>
      <c r="H35" s="148"/>
      <c r="I35" s="149"/>
      <c r="J35" s="104"/>
      <c r="K35" s="77"/>
      <c r="L35" s="74"/>
      <c r="M35" s="53"/>
      <c r="N35" s="110">
        <f aca="true" t="shared" si="5" ref="N35:N57">IF(AND(ISNUMBER(K35),ISNUMBER(M35)),ROUND(K35*M35,0),"")</f>
      </c>
      <c r="O35" s="111"/>
      <c r="P35" s="66"/>
      <c r="Q35" s="67"/>
      <c r="R35" s="51">
        <f>IF(ISERROR(SMALL($AG$27:$AG$77,15)),"",SMALL($AG$27:$AG$77,15))</f>
      </c>
      <c r="S35" s="136">
        <f>IF(ISNUMBER(R35),LOOKUP(R35,'工種番号'!$C$4:$C$55,'工種番号'!$D$4:$D$55),"")</f>
      </c>
      <c r="T35" s="137"/>
      <c r="U35" s="138">
        <f aca="true" t="shared" si="6" ref="U35:U57">IF(AND(ISNUMBER(R35),R35&lt;50),SUMIF($A$27:$A$369,R35,$N$27:$O$369),IF(R35=50,$N$15,IF(R35=51,$N$16,"")))</f>
      </c>
      <c r="V35" s="139"/>
      <c r="W35" s="33"/>
      <c r="X35" s="3"/>
      <c r="AE35" s="4">
        <v>10</v>
      </c>
      <c r="AF35" s="4">
        <f t="shared" si="1"/>
        <v>0</v>
      </c>
      <c r="AG35" s="4">
        <f t="shared" si="4"/>
      </c>
    </row>
    <row r="36" spans="1:33" ht="21.75" customHeight="1">
      <c r="A36" s="11">
        <f t="shared" si="2"/>
        <v>0</v>
      </c>
      <c r="B36" s="2"/>
      <c r="C36" s="45"/>
      <c r="D36" s="49"/>
      <c r="E36" s="55"/>
      <c r="F36" s="133"/>
      <c r="G36" s="148"/>
      <c r="H36" s="148"/>
      <c r="I36" s="149"/>
      <c r="J36" s="104"/>
      <c r="K36" s="77"/>
      <c r="L36" s="74"/>
      <c r="M36" s="53"/>
      <c r="N36" s="110">
        <f t="shared" si="5"/>
      </c>
      <c r="O36" s="111"/>
      <c r="P36" s="66"/>
      <c r="Q36" s="67"/>
      <c r="R36" s="51">
        <f>IF(ISERROR(SMALL($AG$27:$AG$77,16)),"",SMALL($AG$27:$AG$77,16))</f>
      </c>
      <c r="S36" s="136">
        <f>IF(ISNUMBER(R36),LOOKUP(R36,'工種番号'!$C$4:$C$55,'工種番号'!$D$4:$D$55),"")</f>
      </c>
      <c r="T36" s="137"/>
      <c r="U36" s="138">
        <f t="shared" si="6"/>
      </c>
      <c r="V36" s="139"/>
      <c r="W36" s="33"/>
      <c r="X36" s="3"/>
      <c r="AE36" s="4">
        <v>11</v>
      </c>
      <c r="AF36" s="4">
        <f t="shared" si="1"/>
        <v>0</v>
      </c>
      <c r="AG36" s="4">
        <f t="shared" si="4"/>
      </c>
    </row>
    <row r="37" spans="1:33" ht="21.75" customHeight="1">
      <c r="A37" s="11">
        <f t="shared" si="2"/>
        <v>0</v>
      </c>
      <c r="B37" s="2"/>
      <c r="C37" s="45"/>
      <c r="D37" s="49"/>
      <c r="E37" s="55"/>
      <c r="F37" s="133"/>
      <c r="G37" s="148"/>
      <c r="H37" s="148"/>
      <c r="I37" s="149"/>
      <c r="J37" s="104"/>
      <c r="K37" s="77"/>
      <c r="L37" s="74"/>
      <c r="M37" s="53"/>
      <c r="N37" s="110">
        <f t="shared" si="5"/>
      </c>
      <c r="O37" s="111"/>
      <c r="P37" s="66"/>
      <c r="Q37" s="67"/>
      <c r="R37" s="51">
        <f>IF(ISERROR(SMALL($AG$27:$AG$77,17)),"",SMALL($AG$27:$AG$77,17))</f>
      </c>
      <c r="S37" s="136">
        <f>IF(ISNUMBER(R37),LOOKUP(R37,'工種番号'!$C$4:$C$55,'工種番号'!$D$4:$D$55),"")</f>
      </c>
      <c r="T37" s="137"/>
      <c r="U37" s="138">
        <f t="shared" si="6"/>
      </c>
      <c r="V37" s="139"/>
      <c r="W37" s="33"/>
      <c r="X37" s="3"/>
      <c r="AE37" s="4">
        <v>12</v>
      </c>
      <c r="AF37" s="4">
        <f t="shared" si="1"/>
        <v>0</v>
      </c>
      <c r="AG37" s="4">
        <f t="shared" si="4"/>
      </c>
    </row>
    <row r="38" spans="1:33" ht="21.75" customHeight="1">
      <c r="A38" s="11">
        <f t="shared" si="2"/>
        <v>0</v>
      </c>
      <c r="B38" s="2"/>
      <c r="C38" s="45"/>
      <c r="D38" s="49"/>
      <c r="E38" s="55"/>
      <c r="F38" s="133"/>
      <c r="G38" s="148"/>
      <c r="H38" s="148"/>
      <c r="I38" s="149"/>
      <c r="J38" s="104"/>
      <c r="K38" s="77"/>
      <c r="L38" s="74"/>
      <c r="M38" s="53"/>
      <c r="N38" s="110">
        <f t="shared" si="5"/>
      </c>
      <c r="O38" s="111"/>
      <c r="P38" s="66"/>
      <c r="Q38" s="67"/>
      <c r="R38" s="51">
        <f>IF(ISERROR(SMALL($AG$27:$AG$77,18)),"",SMALL($AG$27:$AG$77,18))</f>
      </c>
      <c r="S38" s="136">
        <f>IF(ISNUMBER(R38),LOOKUP(R38,'工種番号'!$C$4:$C$55,'工種番号'!$D$4:$D$55),"")</f>
      </c>
      <c r="T38" s="137"/>
      <c r="U38" s="138">
        <f t="shared" si="6"/>
      </c>
      <c r="V38" s="139"/>
      <c r="W38" s="33"/>
      <c r="X38" s="3"/>
      <c r="AE38" s="4">
        <v>13</v>
      </c>
      <c r="AF38" s="4">
        <f t="shared" si="1"/>
        <v>0</v>
      </c>
      <c r="AG38" s="4">
        <f t="shared" si="4"/>
      </c>
    </row>
    <row r="39" spans="1:33" ht="21.75" customHeight="1">
      <c r="A39" s="11">
        <f t="shared" si="2"/>
        <v>0</v>
      </c>
      <c r="B39" s="2"/>
      <c r="C39" s="45"/>
      <c r="D39" s="49"/>
      <c r="E39" s="55"/>
      <c r="F39" s="133"/>
      <c r="G39" s="148"/>
      <c r="H39" s="148"/>
      <c r="I39" s="149"/>
      <c r="J39" s="104"/>
      <c r="K39" s="77"/>
      <c r="L39" s="74"/>
      <c r="M39" s="53"/>
      <c r="N39" s="110">
        <f t="shared" si="5"/>
      </c>
      <c r="O39" s="111"/>
      <c r="P39" s="66"/>
      <c r="Q39" s="67"/>
      <c r="R39" s="51">
        <f>IF(ISERROR(SMALL($AG$27:$AG$77,19)),"",SMALL($AG$27:$AG$77,19))</f>
      </c>
      <c r="S39" s="136">
        <f>IF(ISNUMBER(R39),LOOKUP(R39,'工種番号'!$C$4:$C$55,'工種番号'!$D$4:$D$55),"")</f>
      </c>
      <c r="T39" s="137"/>
      <c r="U39" s="138">
        <f t="shared" si="6"/>
      </c>
      <c r="V39" s="139"/>
      <c r="W39" s="33"/>
      <c r="X39" s="3"/>
      <c r="AE39" s="4">
        <v>14</v>
      </c>
      <c r="AF39" s="4">
        <f t="shared" si="1"/>
        <v>0</v>
      </c>
      <c r="AG39" s="4">
        <f t="shared" si="4"/>
      </c>
    </row>
    <row r="40" spans="1:33" ht="21.75" customHeight="1">
      <c r="A40" s="11">
        <f t="shared" si="2"/>
        <v>0</v>
      </c>
      <c r="B40" s="2"/>
      <c r="C40" s="44"/>
      <c r="D40" s="49"/>
      <c r="E40" s="55"/>
      <c r="F40" s="133"/>
      <c r="G40" s="148"/>
      <c r="H40" s="148"/>
      <c r="I40" s="149"/>
      <c r="J40" s="104"/>
      <c r="K40" s="77"/>
      <c r="L40" s="74"/>
      <c r="M40" s="53"/>
      <c r="N40" s="110">
        <f t="shared" si="5"/>
      </c>
      <c r="O40" s="111"/>
      <c r="P40" s="66"/>
      <c r="Q40" s="67"/>
      <c r="R40" s="51">
        <f>IF(ISERROR(SMALL($AG$27:$AG$77,20)),"",SMALL($AG$27:$AG$77,20))</f>
      </c>
      <c r="S40" s="136">
        <f>IF(ISNUMBER(R40),LOOKUP(R40,'工種番号'!$C$4:$C$55,'工種番号'!$D$4:$D$55),"")</f>
      </c>
      <c r="T40" s="137"/>
      <c r="U40" s="138">
        <f t="shared" si="6"/>
      </c>
      <c r="V40" s="139"/>
      <c r="W40" s="33"/>
      <c r="X40" s="3"/>
      <c r="AE40" s="4">
        <v>15</v>
      </c>
      <c r="AF40" s="4">
        <f t="shared" si="1"/>
        <v>0</v>
      </c>
      <c r="AG40" s="4">
        <f t="shared" si="4"/>
      </c>
    </row>
    <row r="41" spans="1:33" ht="21.75" customHeight="1">
      <c r="A41" s="11">
        <f t="shared" si="2"/>
        <v>0</v>
      </c>
      <c r="B41" s="2"/>
      <c r="C41" s="45"/>
      <c r="D41" s="49"/>
      <c r="E41" s="55"/>
      <c r="F41" s="133"/>
      <c r="G41" s="148"/>
      <c r="H41" s="148"/>
      <c r="I41" s="149"/>
      <c r="J41" s="104"/>
      <c r="K41" s="77"/>
      <c r="L41" s="74"/>
      <c r="M41" s="53"/>
      <c r="N41" s="110">
        <f t="shared" si="5"/>
      </c>
      <c r="O41" s="111"/>
      <c r="P41" s="66"/>
      <c r="Q41" s="67"/>
      <c r="R41" s="51">
        <f>IF(ISERROR(SMALL($AG$27:$AG$77,21)),"",SMALL($AG$27:$AG$77,21))</f>
      </c>
      <c r="S41" s="136">
        <f>IF(ISNUMBER(R41),LOOKUP(R41,'工種番号'!$C$4:$C$55,'工種番号'!$D$4:$D$55),"")</f>
      </c>
      <c r="T41" s="137"/>
      <c r="U41" s="138">
        <f t="shared" si="6"/>
      </c>
      <c r="V41" s="139"/>
      <c r="W41" s="33"/>
      <c r="X41" s="3"/>
      <c r="AE41" s="4">
        <v>16</v>
      </c>
      <c r="AF41" s="4">
        <f t="shared" si="1"/>
        <v>0</v>
      </c>
      <c r="AG41" s="4">
        <f t="shared" si="4"/>
      </c>
    </row>
    <row r="42" spans="1:33" ht="21.75" customHeight="1">
      <c r="A42" s="11">
        <f t="shared" si="2"/>
        <v>0</v>
      </c>
      <c r="B42" s="2"/>
      <c r="C42" s="45"/>
      <c r="D42" s="49"/>
      <c r="E42" s="55"/>
      <c r="F42" s="133"/>
      <c r="G42" s="148"/>
      <c r="H42" s="148"/>
      <c r="I42" s="149"/>
      <c r="J42" s="104"/>
      <c r="K42" s="77"/>
      <c r="L42" s="74"/>
      <c r="M42" s="53"/>
      <c r="N42" s="110">
        <f t="shared" si="5"/>
      </c>
      <c r="O42" s="111"/>
      <c r="P42" s="66"/>
      <c r="Q42" s="67"/>
      <c r="R42" s="51">
        <f>IF(ISERROR(SMALL($AG$27:$AG$77,22)),"",SMALL($AG$27:$AG$77,22))</f>
      </c>
      <c r="S42" s="136">
        <f>IF(ISNUMBER(R42),LOOKUP(R42,'工種番号'!$C$4:$C$55,'工種番号'!$D$4:$D$55),"")</f>
      </c>
      <c r="T42" s="137"/>
      <c r="U42" s="138">
        <f t="shared" si="6"/>
      </c>
      <c r="V42" s="139"/>
      <c r="W42" s="33"/>
      <c r="X42" s="3"/>
      <c r="AE42" s="4">
        <v>17</v>
      </c>
      <c r="AF42" s="4">
        <f t="shared" si="1"/>
        <v>0</v>
      </c>
      <c r="AG42" s="4">
        <f t="shared" si="4"/>
      </c>
    </row>
    <row r="43" spans="1:33" ht="21.75" customHeight="1">
      <c r="A43" s="11">
        <f t="shared" si="2"/>
        <v>0</v>
      </c>
      <c r="B43" s="2"/>
      <c r="C43" s="45"/>
      <c r="D43" s="49"/>
      <c r="E43" s="55"/>
      <c r="F43" s="133"/>
      <c r="G43" s="148"/>
      <c r="H43" s="148"/>
      <c r="I43" s="149"/>
      <c r="J43" s="104"/>
      <c r="K43" s="77"/>
      <c r="L43" s="74"/>
      <c r="M43" s="53"/>
      <c r="N43" s="110">
        <f t="shared" si="5"/>
      </c>
      <c r="O43" s="111"/>
      <c r="P43" s="66"/>
      <c r="Q43" s="67"/>
      <c r="R43" s="51">
        <f>IF(ISERROR(SMALL($AG$27:$AG$77,23)),"",SMALL($AG$27:$AG$77,23))</f>
      </c>
      <c r="S43" s="136">
        <f>IF(ISNUMBER(R43),LOOKUP(R43,'工種番号'!$C$4:$C$55,'工種番号'!$D$4:$D$55),"")</f>
      </c>
      <c r="T43" s="137"/>
      <c r="U43" s="138">
        <f t="shared" si="6"/>
      </c>
      <c r="V43" s="139"/>
      <c r="W43" s="33"/>
      <c r="X43" s="3"/>
      <c r="AE43" s="4">
        <v>18</v>
      </c>
      <c r="AF43" s="4">
        <f t="shared" si="1"/>
        <v>0</v>
      </c>
      <c r="AG43" s="4">
        <f t="shared" si="4"/>
      </c>
    </row>
    <row r="44" spans="1:33" ht="21.75" customHeight="1">
      <c r="A44" s="11">
        <f t="shared" si="2"/>
        <v>0</v>
      </c>
      <c r="B44" s="2"/>
      <c r="C44" s="45"/>
      <c r="D44" s="49"/>
      <c r="E44" s="55"/>
      <c r="F44" s="133"/>
      <c r="G44" s="148"/>
      <c r="H44" s="148"/>
      <c r="I44" s="149"/>
      <c r="J44" s="104"/>
      <c r="K44" s="77"/>
      <c r="L44" s="74"/>
      <c r="M44" s="53"/>
      <c r="N44" s="110">
        <f t="shared" si="5"/>
      </c>
      <c r="O44" s="111"/>
      <c r="P44" s="66"/>
      <c r="Q44" s="67"/>
      <c r="R44" s="51">
        <f>IF(ISERROR(SMALL($AG$27:$AG$77,24)),"",SMALL($AG$27:$AG$77,24))</f>
      </c>
      <c r="S44" s="136">
        <f>IF(ISNUMBER(R44),LOOKUP(R44,'工種番号'!$C$4:$C$55,'工種番号'!$D$4:$D$55),"")</f>
      </c>
      <c r="T44" s="137"/>
      <c r="U44" s="138">
        <f t="shared" si="6"/>
      </c>
      <c r="V44" s="139"/>
      <c r="W44" s="33"/>
      <c r="X44" s="3"/>
      <c r="AE44" s="4">
        <v>19</v>
      </c>
      <c r="AF44" s="4">
        <f t="shared" si="1"/>
        <v>0</v>
      </c>
      <c r="AG44" s="4">
        <f t="shared" si="4"/>
      </c>
    </row>
    <row r="45" spans="1:33" ht="21.75" customHeight="1">
      <c r="A45" s="11">
        <f t="shared" si="2"/>
        <v>0</v>
      </c>
      <c r="B45" s="2"/>
      <c r="C45" s="44"/>
      <c r="D45" s="49"/>
      <c r="E45" s="55"/>
      <c r="F45" s="133"/>
      <c r="G45" s="148"/>
      <c r="H45" s="148"/>
      <c r="I45" s="149"/>
      <c r="J45" s="104"/>
      <c r="K45" s="77"/>
      <c r="L45" s="74"/>
      <c r="M45" s="53"/>
      <c r="N45" s="110">
        <f t="shared" si="5"/>
      </c>
      <c r="O45" s="111"/>
      <c r="P45" s="66"/>
      <c r="Q45" s="67"/>
      <c r="R45" s="51">
        <f>IF(ISERROR(SMALL($AG$27:$AG$77,25)),"",SMALL($AG$27:$AG$77,25))</f>
      </c>
      <c r="S45" s="136">
        <f>IF(ISNUMBER(R45),LOOKUP(R45,'工種番号'!$C$4:$C$55,'工種番号'!$D$4:$D$55),"")</f>
      </c>
      <c r="T45" s="137"/>
      <c r="U45" s="138">
        <f t="shared" si="6"/>
      </c>
      <c r="V45" s="139"/>
      <c r="W45" s="33"/>
      <c r="X45" s="3"/>
      <c r="AE45" s="4">
        <v>20</v>
      </c>
      <c r="AF45" s="4">
        <f t="shared" si="1"/>
        <v>0</v>
      </c>
      <c r="AG45" s="4">
        <f t="shared" si="4"/>
      </c>
    </row>
    <row r="46" spans="1:33" ht="21.75" customHeight="1">
      <c r="A46" s="11">
        <f t="shared" si="2"/>
        <v>0</v>
      </c>
      <c r="B46" s="2"/>
      <c r="C46" s="44"/>
      <c r="D46" s="49"/>
      <c r="E46" s="55"/>
      <c r="F46" s="133"/>
      <c r="G46" s="148"/>
      <c r="H46" s="148"/>
      <c r="I46" s="149"/>
      <c r="J46" s="104"/>
      <c r="K46" s="77"/>
      <c r="L46" s="74"/>
      <c r="M46" s="53"/>
      <c r="N46" s="110">
        <f t="shared" si="5"/>
      </c>
      <c r="O46" s="111"/>
      <c r="P46" s="66"/>
      <c r="Q46" s="67"/>
      <c r="R46" s="51">
        <f>IF(ISERROR(SMALL($AG$27:$AG$77,26)),"",SMALL($AG$27:$AG$77,26))</f>
      </c>
      <c r="S46" s="136">
        <f>IF(ISNUMBER(R46),LOOKUP(R46,'工種番号'!$C$4:$C$55,'工種番号'!$D$4:$D$55),"")</f>
      </c>
      <c r="T46" s="137"/>
      <c r="U46" s="138">
        <f t="shared" si="6"/>
      </c>
      <c r="V46" s="139"/>
      <c r="W46" s="33"/>
      <c r="X46" s="3"/>
      <c r="AE46" s="4">
        <v>21</v>
      </c>
      <c r="AF46" s="4">
        <f t="shared" si="1"/>
        <v>0</v>
      </c>
      <c r="AG46" s="4">
        <f t="shared" si="4"/>
      </c>
    </row>
    <row r="47" spans="1:33" ht="21.75" customHeight="1">
      <c r="A47" s="11">
        <f t="shared" si="2"/>
        <v>0</v>
      </c>
      <c r="B47" s="2"/>
      <c r="C47" s="45"/>
      <c r="D47" s="49"/>
      <c r="E47" s="55"/>
      <c r="F47" s="133"/>
      <c r="G47" s="148"/>
      <c r="H47" s="148"/>
      <c r="I47" s="149"/>
      <c r="J47" s="104"/>
      <c r="K47" s="77"/>
      <c r="L47" s="74"/>
      <c r="M47" s="53"/>
      <c r="N47" s="110">
        <f t="shared" si="5"/>
      </c>
      <c r="O47" s="111"/>
      <c r="P47" s="66"/>
      <c r="Q47" s="67"/>
      <c r="R47" s="51">
        <f>IF(ISERROR(SMALL($AG$27:$AG$77,27)),"",SMALL($AG$27:$AG$77,27))</f>
      </c>
      <c r="S47" s="136">
        <f>IF(ISNUMBER(R47),LOOKUP(R47,'工種番号'!$C$4:$C$55,'工種番号'!$D$4:$D$55),"")</f>
      </c>
      <c r="T47" s="137"/>
      <c r="U47" s="138">
        <f t="shared" si="6"/>
      </c>
      <c r="V47" s="139"/>
      <c r="W47" s="33"/>
      <c r="X47" s="3"/>
      <c r="AE47" s="4">
        <v>22</v>
      </c>
      <c r="AF47" s="4">
        <f t="shared" si="1"/>
        <v>0</v>
      </c>
      <c r="AG47" s="4">
        <f t="shared" si="4"/>
      </c>
    </row>
    <row r="48" spans="1:33" ht="21.75" customHeight="1">
      <c r="A48" s="11">
        <f t="shared" si="2"/>
        <v>0</v>
      </c>
      <c r="B48" s="2"/>
      <c r="C48" s="45"/>
      <c r="D48" s="49"/>
      <c r="E48" s="55"/>
      <c r="F48" s="133"/>
      <c r="G48" s="148"/>
      <c r="H48" s="148"/>
      <c r="I48" s="149"/>
      <c r="J48" s="104"/>
      <c r="K48" s="77"/>
      <c r="L48" s="74"/>
      <c r="M48" s="53"/>
      <c r="N48" s="110">
        <f t="shared" si="5"/>
      </c>
      <c r="O48" s="111"/>
      <c r="P48" s="66"/>
      <c r="Q48" s="67"/>
      <c r="R48" s="51">
        <f>IF(ISERROR(SMALL($AG$27:$AG$77,28)),"",SMALL($AG$27:$AG$77,28))</f>
      </c>
      <c r="S48" s="136">
        <f>IF(ISNUMBER(R48),LOOKUP(R48,'工種番号'!$C$4:$C$55,'工種番号'!$D$4:$D$55),"")</f>
      </c>
      <c r="T48" s="137"/>
      <c r="U48" s="138">
        <f t="shared" si="6"/>
      </c>
      <c r="V48" s="139"/>
      <c r="W48" s="33"/>
      <c r="X48" s="3"/>
      <c r="AE48" s="4">
        <v>23</v>
      </c>
      <c r="AF48" s="4">
        <f t="shared" si="1"/>
        <v>0</v>
      </c>
      <c r="AG48" s="4">
        <f t="shared" si="4"/>
      </c>
    </row>
    <row r="49" spans="1:33" ht="21.75" customHeight="1">
      <c r="A49" s="11">
        <f t="shared" si="2"/>
        <v>0</v>
      </c>
      <c r="B49" s="2"/>
      <c r="C49" s="45"/>
      <c r="D49" s="49">
        <f>IF(ISNUMBER(C49),LOOKUP(C49,'工種番号'!$C$4:$C$55,'工種番号'!$D$4:$D$55),"")</f>
      </c>
      <c r="E49" s="55"/>
      <c r="F49" s="133"/>
      <c r="G49" s="148"/>
      <c r="H49" s="148"/>
      <c r="I49" s="149"/>
      <c r="J49" s="104"/>
      <c r="K49" s="77"/>
      <c r="L49" s="74"/>
      <c r="M49" s="53"/>
      <c r="N49" s="110">
        <f t="shared" si="5"/>
      </c>
      <c r="O49" s="111"/>
      <c r="P49" s="66"/>
      <c r="Q49" s="67"/>
      <c r="R49" s="51">
        <f>IF(ISERROR(SMALL($AG$27:$AG$77,29)),"",SMALL($AG$27:$AG$77,29))</f>
      </c>
      <c r="S49" s="136">
        <f>IF(ISNUMBER(R49),LOOKUP(R49,'工種番号'!$C$4:$C$55,'工種番号'!$D$4:$D$55),"")</f>
      </c>
      <c r="T49" s="137"/>
      <c r="U49" s="138">
        <f t="shared" si="6"/>
      </c>
      <c r="V49" s="139"/>
      <c r="W49" s="33"/>
      <c r="X49" s="3"/>
      <c r="AE49" s="4">
        <v>24</v>
      </c>
      <c r="AF49" s="4">
        <f t="shared" si="1"/>
        <v>0</v>
      </c>
      <c r="AG49" s="4">
        <f t="shared" si="4"/>
      </c>
    </row>
    <row r="50" spans="1:33" ht="21.75" customHeight="1">
      <c r="A50" s="11">
        <f t="shared" si="2"/>
        <v>0</v>
      </c>
      <c r="B50" s="2"/>
      <c r="C50" s="45"/>
      <c r="D50" s="49">
        <f>IF(ISNUMBER(C50),LOOKUP(C50,'工種番号'!$C$4:$C$55,'工種番号'!$D$4:$D$55),"")</f>
      </c>
      <c r="E50" s="55"/>
      <c r="F50" s="133"/>
      <c r="G50" s="148"/>
      <c r="H50" s="148"/>
      <c r="I50" s="149"/>
      <c r="J50" s="104"/>
      <c r="K50" s="77"/>
      <c r="L50" s="74"/>
      <c r="M50" s="53"/>
      <c r="N50" s="110">
        <f t="shared" si="5"/>
      </c>
      <c r="O50" s="111"/>
      <c r="P50" s="66"/>
      <c r="Q50" s="67"/>
      <c r="R50" s="51">
        <f>IF(ISERROR(SMALL($AG$27:$AG$77,30)),"",SMALL($AG$27:$AG$77,30))</f>
      </c>
      <c r="S50" s="136">
        <f>IF(ISNUMBER(R50),LOOKUP(R50,'工種番号'!$C$4:$C$55,'工種番号'!$D$4:$D$55),"")</f>
      </c>
      <c r="T50" s="137"/>
      <c r="U50" s="138">
        <f t="shared" si="6"/>
      </c>
      <c r="V50" s="139"/>
      <c r="W50" s="33"/>
      <c r="X50" s="3"/>
      <c r="AE50" s="4">
        <v>25</v>
      </c>
      <c r="AF50" s="4">
        <f t="shared" si="1"/>
        <v>0</v>
      </c>
      <c r="AG50" s="4">
        <f t="shared" si="4"/>
      </c>
    </row>
    <row r="51" spans="1:33" ht="21.75" customHeight="1">
      <c r="A51" s="11">
        <f t="shared" si="2"/>
        <v>0</v>
      </c>
      <c r="B51" s="2"/>
      <c r="C51" s="45"/>
      <c r="D51" s="49">
        <f>IF(ISNUMBER(C51),LOOKUP(C51,'工種番号'!$C$4:$C$55,'工種番号'!$D$4:$D$55),"")</f>
      </c>
      <c r="E51" s="55"/>
      <c r="F51" s="133"/>
      <c r="G51" s="148"/>
      <c r="H51" s="148"/>
      <c r="I51" s="149"/>
      <c r="J51" s="104"/>
      <c r="K51" s="77"/>
      <c r="L51" s="74"/>
      <c r="M51" s="53"/>
      <c r="N51" s="110">
        <f t="shared" si="5"/>
      </c>
      <c r="O51" s="111"/>
      <c r="P51" s="66"/>
      <c r="Q51" s="67"/>
      <c r="R51" s="51">
        <f>IF(ISERROR(SMALL($AG$27:$AG$77,31)),"",SMALL($AG$27:$AG$77,31))</f>
      </c>
      <c r="S51" s="136">
        <f>IF(ISNUMBER(R51),LOOKUP(R51,'工種番号'!$C$4:$C$55,'工種番号'!$D$4:$D$55),"")</f>
      </c>
      <c r="T51" s="137"/>
      <c r="U51" s="138">
        <f t="shared" si="6"/>
      </c>
      <c r="V51" s="139"/>
      <c r="W51" s="33"/>
      <c r="X51" s="3"/>
      <c r="AE51" s="4">
        <v>26</v>
      </c>
      <c r="AF51" s="4">
        <f t="shared" si="1"/>
        <v>0</v>
      </c>
      <c r="AG51" s="4">
        <f t="shared" si="4"/>
      </c>
    </row>
    <row r="52" spans="1:33" ht="21.75" customHeight="1">
      <c r="A52" s="11">
        <f t="shared" si="2"/>
        <v>0</v>
      </c>
      <c r="B52" s="2"/>
      <c r="C52" s="44"/>
      <c r="D52" s="49">
        <f>IF(ISNUMBER(C52),LOOKUP(C52,'工種番号'!$C$4:$C$55,'工種番号'!$D$4:$D$55),"")</f>
      </c>
      <c r="E52" s="55"/>
      <c r="F52" s="133"/>
      <c r="G52" s="148"/>
      <c r="H52" s="148"/>
      <c r="I52" s="149"/>
      <c r="J52" s="104"/>
      <c r="K52" s="77"/>
      <c r="L52" s="74"/>
      <c r="M52" s="53"/>
      <c r="N52" s="110">
        <f t="shared" si="5"/>
      </c>
      <c r="O52" s="111"/>
      <c r="P52" s="66"/>
      <c r="Q52" s="67"/>
      <c r="R52" s="51">
        <f>IF(ISERROR(SMALL($AG$27:$AG$77,32)),"",SMALL($AG$27:$AG$77,32))</f>
      </c>
      <c r="S52" s="136">
        <f>IF(ISNUMBER(R52),LOOKUP(R52,'工種番号'!$C$4:$C$55,'工種番号'!$D$4:$D$55),"")</f>
      </c>
      <c r="T52" s="137"/>
      <c r="U52" s="138">
        <f t="shared" si="6"/>
      </c>
      <c r="V52" s="139"/>
      <c r="W52" s="33"/>
      <c r="X52" s="3"/>
      <c r="AE52" s="4">
        <v>27</v>
      </c>
      <c r="AF52" s="4">
        <f t="shared" si="1"/>
        <v>0</v>
      </c>
      <c r="AG52" s="4">
        <f t="shared" si="4"/>
      </c>
    </row>
    <row r="53" spans="1:33" ht="21.75" customHeight="1">
      <c r="A53" s="11">
        <f t="shared" si="2"/>
        <v>0</v>
      </c>
      <c r="B53" s="2"/>
      <c r="C53" s="44"/>
      <c r="D53" s="49">
        <f>IF(ISNUMBER(C53),LOOKUP(C53,'工種番号'!$C$4:$C$55,'工種番号'!$D$4:$D$55),"")</f>
      </c>
      <c r="E53" s="55"/>
      <c r="F53" s="133"/>
      <c r="G53" s="148"/>
      <c r="H53" s="148"/>
      <c r="I53" s="149"/>
      <c r="J53" s="104"/>
      <c r="K53" s="77"/>
      <c r="L53" s="74"/>
      <c r="M53" s="53"/>
      <c r="N53" s="110">
        <f t="shared" si="5"/>
      </c>
      <c r="O53" s="111"/>
      <c r="P53" s="66"/>
      <c r="Q53" s="67"/>
      <c r="R53" s="51">
        <f>IF(ISERROR(SMALL($AG$27:$AG$77,33)),"",SMALL($AG$27:$AG$77,33))</f>
      </c>
      <c r="S53" s="136">
        <f>IF(ISNUMBER(R53),LOOKUP(R53,'工種番号'!$C$4:$C$55,'工種番号'!$D$4:$D$55),"")</f>
      </c>
      <c r="T53" s="137"/>
      <c r="U53" s="138">
        <f t="shared" si="6"/>
      </c>
      <c r="V53" s="139"/>
      <c r="W53" s="33"/>
      <c r="X53" s="3"/>
      <c r="AE53" s="4">
        <v>28</v>
      </c>
      <c r="AF53" s="4">
        <f t="shared" si="1"/>
        <v>0</v>
      </c>
      <c r="AG53" s="4">
        <f t="shared" si="4"/>
      </c>
    </row>
    <row r="54" spans="1:33" ht="21.75" customHeight="1">
      <c r="A54" s="11">
        <f t="shared" si="2"/>
        <v>0</v>
      </c>
      <c r="B54" s="2"/>
      <c r="C54" s="44"/>
      <c r="D54" s="49">
        <f>IF(ISNUMBER(C54),LOOKUP(C54,'工種番号'!$C$4:$C$55,'工種番号'!$D$4:$D$55),"")</f>
      </c>
      <c r="E54" s="55"/>
      <c r="F54" s="133"/>
      <c r="G54" s="148"/>
      <c r="H54" s="148"/>
      <c r="I54" s="149"/>
      <c r="J54" s="104"/>
      <c r="K54" s="77"/>
      <c r="L54" s="74"/>
      <c r="M54" s="53"/>
      <c r="N54" s="110">
        <f t="shared" si="5"/>
      </c>
      <c r="O54" s="111"/>
      <c r="P54" s="66"/>
      <c r="Q54" s="67"/>
      <c r="R54" s="51">
        <f>IF(ISERROR(SMALL($AG$27:$AG$77,34)),"",SMALL($AG$27:$AG$77,34))</f>
      </c>
      <c r="S54" s="136">
        <f>IF(ISNUMBER(R54),LOOKUP(R54,'工種番号'!$C$4:$C$55,'工種番号'!$D$4:$D$55),"")</f>
      </c>
      <c r="T54" s="137"/>
      <c r="U54" s="138">
        <f t="shared" si="6"/>
      </c>
      <c r="V54" s="139"/>
      <c r="W54" s="33"/>
      <c r="X54" s="3"/>
      <c r="AE54" s="4">
        <v>29</v>
      </c>
      <c r="AF54" s="4">
        <f t="shared" si="1"/>
        <v>0</v>
      </c>
      <c r="AG54" s="4">
        <f t="shared" si="4"/>
      </c>
    </row>
    <row r="55" spans="1:33" ht="21.75" customHeight="1">
      <c r="A55" s="11">
        <f t="shared" si="2"/>
        <v>0</v>
      </c>
      <c r="B55" s="2"/>
      <c r="C55" s="45"/>
      <c r="D55" s="49">
        <f>IF(ISNUMBER(C55),LOOKUP(C55,'工種番号'!$C$4:$C$55,'工種番号'!$D$4:$D$55),"")</f>
      </c>
      <c r="E55" s="55"/>
      <c r="F55" s="133"/>
      <c r="G55" s="148"/>
      <c r="H55" s="148"/>
      <c r="I55" s="149"/>
      <c r="J55" s="104"/>
      <c r="K55" s="77"/>
      <c r="L55" s="74"/>
      <c r="M55" s="53"/>
      <c r="N55" s="110">
        <f t="shared" si="5"/>
      </c>
      <c r="O55" s="111"/>
      <c r="P55" s="66"/>
      <c r="Q55" s="67"/>
      <c r="R55" s="51">
        <f>IF(ISERROR(SMALL($AG$27:$AG$77,35)),"",SMALL($AG$27:$AG$77,35))</f>
      </c>
      <c r="S55" s="136">
        <f>IF(ISNUMBER(R55),LOOKUP(R55,'工種番号'!$C$4:$C$55,'工種番号'!$D$4:$D$55),"")</f>
      </c>
      <c r="T55" s="137"/>
      <c r="U55" s="138">
        <f t="shared" si="6"/>
      </c>
      <c r="V55" s="139"/>
      <c r="W55" s="33"/>
      <c r="X55" s="3"/>
      <c r="AE55" s="4">
        <v>30</v>
      </c>
      <c r="AF55" s="4">
        <f t="shared" si="1"/>
        <v>0</v>
      </c>
      <c r="AG55" s="4">
        <f t="shared" si="4"/>
      </c>
    </row>
    <row r="56" spans="1:33" ht="21.75" customHeight="1">
      <c r="A56" s="11">
        <f t="shared" si="2"/>
        <v>0</v>
      </c>
      <c r="B56" s="2"/>
      <c r="C56" s="45"/>
      <c r="D56" s="49">
        <f>IF(ISNUMBER(C56),LOOKUP(C56,'工種番号'!$C$4:$C$55,'工種番号'!$D$4:$D$55),"")</f>
      </c>
      <c r="E56" s="55"/>
      <c r="F56" s="133"/>
      <c r="G56" s="148"/>
      <c r="H56" s="148"/>
      <c r="I56" s="149"/>
      <c r="J56" s="104"/>
      <c r="K56" s="77"/>
      <c r="L56" s="74"/>
      <c r="M56" s="53"/>
      <c r="N56" s="110">
        <f t="shared" si="5"/>
      </c>
      <c r="O56" s="111"/>
      <c r="P56" s="66"/>
      <c r="Q56" s="67"/>
      <c r="R56" s="51">
        <f>IF(ISERROR(SMALL($AG$27:$AG$77,36)),"",SMALL($AG$27:$AG$77,36))</f>
      </c>
      <c r="S56" s="136">
        <f>IF(ISNUMBER(R56),LOOKUP(R56,'工種番号'!$C$4:$C$55,'工種番号'!$D$4:$D$55),"")</f>
      </c>
      <c r="T56" s="137"/>
      <c r="U56" s="138">
        <f t="shared" si="6"/>
      </c>
      <c r="V56" s="139"/>
      <c r="W56" s="33"/>
      <c r="X56" s="3"/>
      <c r="AE56" s="4">
        <v>31</v>
      </c>
      <c r="AF56" s="4">
        <f t="shared" si="1"/>
        <v>0</v>
      </c>
      <c r="AG56" s="4">
        <f t="shared" si="4"/>
      </c>
    </row>
    <row r="57" spans="1:33" ht="21.75" customHeight="1" thickBot="1">
      <c r="A57" s="11">
        <f t="shared" si="2"/>
        <v>0</v>
      </c>
      <c r="B57" s="2"/>
      <c r="C57" s="44"/>
      <c r="D57" s="49">
        <f>IF(ISNUMBER(C57),LOOKUP(C57,'工種番号'!$C$4:$C$55,'工種番号'!$D$4:$D$55),"")</f>
      </c>
      <c r="E57" s="55"/>
      <c r="F57" s="133"/>
      <c r="G57" s="148"/>
      <c r="H57" s="148"/>
      <c r="I57" s="149"/>
      <c r="J57" s="104"/>
      <c r="K57" s="77"/>
      <c r="L57" s="74"/>
      <c r="M57" s="53"/>
      <c r="N57" s="110">
        <f t="shared" si="5"/>
      </c>
      <c r="O57" s="111"/>
      <c r="P57" s="66"/>
      <c r="Q57" s="67"/>
      <c r="R57" s="52">
        <f>IF(ISERROR(SMALL($AG$27:$AG$77,37)),"",SMALL($AG$27:$AG$77,37))</f>
      </c>
      <c r="S57" s="129">
        <f>IF(ISNUMBER(R57),LOOKUP(R57,'工種番号'!$C$4:$C$55,'工種番号'!$D$4:$D$55),"")</f>
      </c>
      <c r="T57" s="130"/>
      <c r="U57" s="131">
        <f t="shared" si="6"/>
      </c>
      <c r="V57" s="132"/>
      <c r="W57" s="34"/>
      <c r="X57" s="3"/>
      <c r="AE57" s="4">
        <v>32</v>
      </c>
      <c r="AF57" s="4">
        <f t="shared" si="1"/>
        <v>0</v>
      </c>
      <c r="AG57" s="4">
        <f t="shared" si="4"/>
      </c>
    </row>
    <row r="58" spans="1:33" ht="21.75" customHeight="1">
      <c r="A58" s="11"/>
      <c r="B58" s="2"/>
      <c r="C58" s="120" t="s">
        <v>10</v>
      </c>
      <c r="D58" s="121"/>
      <c r="E58" s="37" t="s">
        <v>15</v>
      </c>
      <c r="F58" s="120" t="s">
        <v>16</v>
      </c>
      <c r="G58" s="122"/>
      <c r="H58" s="122"/>
      <c r="I58" s="122"/>
      <c r="J58" s="83"/>
      <c r="K58" s="76" t="s">
        <v>17</v>
      </c>
      <c r="L58" s="37" t="s">
        <v>18</v>
      </c>
      <c r="M58" s="54" t="s">
        <v>19</v>
      </c>
      <c r="N58" s="123" t="s">
        <v>20</v>
      </c>
      <c r="O58" s="124"/>
      <c r="P58" s="68"/>
      <c r="Q58" s="67"/>
      <c r="R58" s="125" t="s">
        <v>21</v>
      </c>
      <c r="S58" s="126"/>
      <c r="T58" s="126"/>
      <c r="U58" s="127" t="s">
        <v>22</v>
      </c>
      <c r="V58" s="127"/>
      <c r="W58" s="128"/>
      <c r="X58" s="3"/>
      <c r="AE58" s="4">
        <v>33</v>
      </c>
      <c r="AF58" s="4">
        <f t="shared" si="1"/>
        <v>0</v>
      </c>
      <c r="AG58" s="4">
        <f t="shared" si="4"/>
      </c>
    </row>
    <row r="59" spans="1:33" ht="21.75" customHeight="1">
      <c r="A59" s="11">
        <f t="shared" si="2"/>
        <v>0</v>
      </c>
      <c r="B59" s="2"/>
      <c r="C59" s="44"/>
      <c r="D59" s="48">
        <f>IF(ISNUMBER(C59),LOOKUP(C59,'工種番号'!$C$4:$C$55,'工種番号'!$D$4:$D$55),"")</f>
      </c>
      <c r="E59" s="55"/>
      <c r="F59" s="133"/>
      <c r="G59" s="148"/>
      <c r="H59" s="148"/>
      <c r="I59" s="149"/>
      <c r="J59" s="104"/>
      <c r="K59" s="77"/>
      <c r="L59" s="74"/>
      <c r="M59" s="53"/>
      <c r="N59" s="110">
        <f aca="true" t="shared" si="7" ref="N59:N81">IF(AND(ISNUMBER(K59),ISNUMBER(M59)),ROUND(K59*M59,0),"")</f>
      </c>
      <c r="O59" s="111"/>
      <c r="P59" s="66"/>
      <c r="Q59" s="67"/>
      <c r="R59" s="38"/>
      <c r="S59" s="112">
        <f>IF(R59="","",LOOKUP(R59,'工種番号'!$C$4:$C$55,'工種番号'!$D$4:$D$55))</f>
      </c>
      <c r="T59" s="113"/>
      <c r="U59" s="114">
        <f aca="true" t="shared" si="8" ref="U59:U81">IF(AND(ISNUMBER(R59),R59&lt;50),SUMIF($A$27:$A$369,R59,$N$27:$O$369),IF(R59=100,$N$15,IF(R59=101,$N$16,"")))</f>
      </c>
      <c r="V59" s="115"/>
      <c r="W59" s="33"/>
      <c r="X59" s="3"/>
      <c r="AE59" s="4">
        <v>34</v>
      </c>
      <c r="AF59" s="4">
        <f t="shared" si="1"/>
        <v>0</v>
      </c>
      <c r="AG59" s="4">
        <f t="shared" si="4"/>
      </c>
    </row>
    <row r="60" spans="1:33" ht="21.75" customHeight="1">
      <c r="A60" s="11">
        <f t="shared" si="2"/>
        <v>0</v>
      </c>
      <c r="B60" s="2"/>
      <c r="C60" s="45"/>
      <c r="D60" s="49">
        <f>IF(ISNUMBER(C60),LOOKUP(C60,'工種番号'!$C$4:$C$55,'工種番号'!$D$4:$D$55),"")</f>
      </c>
      <c r="E60" s="55"/>
      <c r="F60" s="133"/>
      <c r="G60" s="148"/>
      <c r="H60" s="148"/>
      <c r="I60" s="149"/>
      <c r="J60" s="104"/>
      <c r="K60" s="77"/>
      <c r="L60" s="74"/>
      <c r="M60" s="53"/>
      <c r="N60" s="110">
        <f t="shared" si="7"/>
      </c>
      <c r="O60" s="111"/>
      <c r="P60" s="66"/>
      <c r="Q60" s="67"/>
      <c r="R60" s="38"/>
      <c r="S60" s="112">
        <f>IF(R60="","",LOOKUP(R60,'工種番号'!$C$4:$C$55,'工種番号'!$D$4:$D$55))</f>
      </c>
      <c r="T60" s="113"/>
      <c r="U60" s="114">
        <f t="shared" si="8"/>
      </c>
      <c r="V60" s="115"/>
      <c r="W60" s="33"/>
      <c r="X60" s="3"/>
      <c r="AE60" s="4">
        <v>35</v>
      </c>
      <c r="AF60" s="4">
        <f t="shared" si="1"/>
        <v>0</v>
      </c>
      <c r="AG60" s="4">
        <f t="shared" si="4"/>
      </c>
    </row>
    <row r="61" spans="1:33" ht="21.75" customHeight="1">
      <c r="A61" s="11">
        <f t="shared" si="2"/>
        <v>0</v>
      </c>
      <c r="B61" s="2"/>
      <c r="C61" s="45"/>
      <c r="D61" s="49">
        <f>IF(ISNUMBER(C61),LOOKUP(C61,'工種番号'!$C$4:$C$55,'工種番号'!$D$4:$D$55),"")</f>
      </c>
      <c r="E61" s="55"/>
      <c r="F61" s="133"/>
      <c r="G61" s="148"/>
      <c r="H61" s="148"/>
      <c r="I61" s="149"/>
      <c r="J61" s="104"/>
      <c r="K61" s="77"/>
      <c r="L61" s="74"/>
      <c r="M61" s="53"/>
      <c r="N61" s="110">
        <f t="shared" si="7"/>
      </c>
      <c r="O61" s="111"/>
      <c r="P61" s="66"/>
      <c r="Q61" s="67"/>
      <c r="R61" s="38"/>
      <c r="S61" s="112">
        <f>IF(R61="","",LOOKUP(R61,'工種番号'!$C$4:$C$55,'工種番号'!$D$4:$D$55))</f>
      </c>
      <c r="T61" s="113"/>
      <c r="U61" s="114">
        <f t="shared" si="8"/>
      </c>
      <c r="V61" s="115"/>
      <c r="W61" s="33"/>
      <c r="X61" s="3"/>
      <c r="AE61" s="4">
        <v>36</v>
      </c>
      <c r="AF61" s="4">
        <f t="shared" si="1"/>
        <v>0</v>
      </c>
      <c r="AG61" s="4">
        <f t="shared" si="4"/>
      </c>
    </row>
    <row r="62" spans="1:33" ht="21.75" customHeight="1">
      <c r="A62" s="11">
        <f t="shared" si="2"/>
        <v>0</v>
      </c>
      <c r="B62" s="2"/>
      <c r="C62" s="45"/>
      <c r="D62" s="49">
        <f>IF(ISNUMBER(C62),LOOKUP(C62,'工種番号'!$C$4:$C$55,'工種番号'!$D$4:$D$55),"")</f>
      </c>
      <c r="E62" s="55"/>
      <c r="F62" s="133"/>
      <c r="G62" s="148"/>
      <c r="H62" s="148"/>
      <c r="I62" s="149"/>
      <c r="J62" s="104"/>
      <c r="K62" s="77"/>
      <c r="L62" s="74"/>
      <c r="M62" s="53"/>
      <c r="N62" s="110">
        <f t="shared" si="7"/>
      </c>
      <c r="O62" s="111"/>
      <c r="P62" s="66"/>
      <c r="Q62" s="67"/>
      <c r="R62" s="39"/>
      <c r="S62" s="112">
        <f>IF(R62="","",LOOKUP(R62,'工種番号'!$C$4:$C$55,'工種番号'!$D$4:$D$55))</f>
      </c>
      <c r="T62" s="113"/>
      <c r="U62" s="114">
        <f t="shared" si="8"/>
      </c>
      <c r="V62" s="115"/>
      <c r="W62" s="33"/>
      <c r="X62" s="3"/>
      <c r="AE62" s="4">
        <v>37</v>
      </c>
      <c r="AF62" s="4">
        <f t="shared" si="1"/>
        <v>0</v>
      </c>
      <c r="AG62" s="4">
        <f t="shared" si="4"/>
      </c>
    </row>
    <row r="63" spans="1:33" ht="21.75" customHeight="1">
      <c r="A63" s="11">
        <f t="shared" si="2"/>
        <v>0</v>
      </c>
      <c r="B63" s="2"/>
      <c r="C63" s="45"/>
      <c r="D63" s="49">
        <f>IF(ISNUMBER(C63),LOOKUP(C63,'工種番号'!$C$4:$C$55,'工種番号'!$D$4:$D$55),"")</f>
      </c>
      <c r="E63" s="55"/>
      <c r="F63" s="133"/>
      <c r="G63" s="148"/>
      <c r="H63" s="148"/>
      <c r="I63" s="149"/>
      <c r="J63" s="104"/>
      <c r="K63" s="77"/>
      <c r="L63" s="74"/>
      <c r="M63" s="53"/>
      <c r="N63" s="110">
        <f t="shared" si="7"/>
      </c>
      <c r="O63" s="111"/>
      <c r="P63" s="66"/>
      <c r="Q63" s="67"/>
      <c r="R63" s="39"/>
      <c r="S63" s="112">
        <f>IF(R63="","",LOOKUP(R63,'工種番号'!$C$4:$C$55,'工種番号'!$D$4:$D$55))</f>
      </c>
      <c r="T63" s="113"/>
      <c r="U63" s="114">
        <f t="shared" si="8"/>
      </c>
      <c r="V63" s="115"/>
      <c r="W63" s="33"/>
      <c r="X63" s="3"/>
      <c r="AE63" s="4">
        <v>38</v>
      </c>
      <c r="AF63" s="4">
        <f t="shared" si="1"/>
        <v>0</v>
      </c>
      <c r="AG63" s="4">
        <f t="shared" si="4"/>
      </c>
    </row>
    <row r="64" spans="1:33" ht="21.75" customHeight="1">
      <c r="A64" s="11">
        <f t="shared" si="2"/>
        <v>0</v>
      </c>
      <c r="B64" s="2"/>
      <c r="C64" s="44"/>
      <c r="D64" s="49">
        <f>IF(ISNUMBER(C64),LOOKUP(C64,'工種番号'!$C$4:$C$55,'工種番号'!$D$4:$D$55),"")</f>
      </c>
      <c r="E64" s="55"/>
      <c r="F64" s="133"/>
      <c r="G64" s="148"/>
      <c r="H64" s="148"/>
      <c r="I64" s="149"/>
      <c r="J64" s="104"/>
      <c r="K64" s="77"/>
      <c r="L64" s="74"/>
      <c r="M64" s="53"/>
      <c r="N64" s="110">
        <f t="shared" si="7"/>
      </c>
      <c r="O64" s="111"/>
      <c r="P64" s="66"/>
      <c r="Q64" s="67"/>
      <c r="R64" s="39"/>
      <c r="S64" s="112">
        <f>IF(R64="","",LOOKUP(R64,'工種番号'!$C$4:$C$55,'工種番号'!$D$4:$D$55))</f>
      </c>
      <c r="T64" s="113"/>
      <c r="U64" s="114">
        <f t="shared" si="8"/>
      </c>
      <c r="V64" s="115"/>
      <c r="W64" s="33"/>
      <c r="X64" s="3"/>
      <c r="AE64" s="4">
        <v>39</v>
      </c>
      <c r="AF64" s="4">
        <f t="shared" si="1"/>
        <v>0</v>
      </c>
      <c r="AG64" s="4">
        <f t="shared" si="4"/>
      </c>
    </row>
    <row r="65" spans="1:33" ht="21.75" customHeight="1">
      <c r="A65" s="11">
        <f t="shared" si="2"/>
        <v>0</v>
      </c>
      <c r="B65" s="2"/>
      <c r="C65" s="45"/>
      <c r="D65" s="49">
        <f>IF(ISNUMBER(C65),LOOKUP(C65,'工種番号'!$C$4:$C$55,'工種番号'!$D$4:$D$55),"")</f>
      </c>
      <c r="E65" s="55"/>
      <c r="F65" s="133"/>
      <c r="G65" s="148"/>
      <c r="H65" s="148"/>
      <c r="I65" s="149"/>
      <c r="J65" s="104"/>
      <c r="K65" s="77"/>
      <c r="L65" s="74"/>
      <c r="M65" s="53"/>
      <c r="N65" s="110">
        <f t="shared" si="7"/>
      </c>
      <c r="O65" s="111"/>
      <c r="P65" s="66"/>
      <c r="Q65" s="67"/>
      <c r="R65" s="39"/>
      <c r="S65" s="112">
        <f>IF(R65="","",LOOKUP(R65,'工種番号'!$C$4:$C$55,'工種番号'!$D$4:$D$55))</f>
      </c>
      <c r="T65" s="113"/>
      <c r="U65" s="114">
        <f t="shared" si="8"/>
      </c>
      <c r="V65" s="115"/>
      <c r="W65" s="33"/>
      <c r="X65" s="3"/>
      <c r="AE65" s="4">
        <v>40</v>
      </c>
      <c r="AF65" s="4">
        <f t="shared" si="1"/>
        <v>0</v>
      </c>
      <c r="AG65" s="4">
        <f t="shared" si="4"/>
      </c>
    </row>
    <row r="66" spans="1:33" ht="21.75" customHeight="1">
      <c r="A66" s="11">
        <f t="shared" si="2"/>
        <v>0</v>
      </c>
      <c r="B66" s="2"/>
      <c r="C66" s="45"/>
      <c r="D66" s="49">
        <f>IF(ISNUMBER(C66),LOOKUP(C66,'工種番号'!$C$4:$C$55,'工種番号'!$D$4:$D$55),"")</f>
      </c>
      <c r="E66" s="55"/>
      <c r="F66" s="133"/>
      <c r="G66" s="148"/>
      <c r="H66" s="148"/>
      <c r="I66" s="149"/>
      <c r="J66" s="104"/>
      <c r="K66" s="77"/>
      <c r="L66" s="74"/>
      <c r="M66" s="53"/>
      <c r="N66" s="110">
        <f t="shared" si="7"/>
      </c>
      <c r="O66" s="111"/>
      <c r="P66" s="66"/>
      <c r="Q66" s="67"/>
      <c r="R66" s="39"/>
      <c r="S66" s="112">
        <f>IF(R66="","",LOOKUP(R66,'工種番号'!$C$4:$C$55,'工種番号'!$D$4:$D$55))</f>
      </c>
      <c r="T66" s="113"/>
      <c r="U66" s="114">
        <f t="shared" si="8"/>
      </c>
      <c r="V66" s="115"/>
      <c r="W66" s="33"/>
      <c r="X66" s="3"/>
      <c r="AE66" s="4">
        <v>41</v>
      </c>
      <c r="AF66" s="4">
        <f t="shared" si="1"/>
        <v>0</v>
      </c>
      <c r="AG66" s="4">
        <f t="shared" si="4"/>
      </c>
    </row>
    <row r="67" spans="1:33" ht="21.75" customHeight="1">
      <c r="A67" s="11">
        <f t="shared" si="2"/>
        <v>0</v>
      </c>
      <c r="B67" s="2"/>
      <c r="C67" s="45"/>
      <c r="D67" s="49">
        <f>IF(ISNUMBER(C67),LOOKUP(C67,'工種番号'!$C$4:$C$55,'工種番号'!$D$4:$D$55),"")</f>
      </c>
      <c r="E67" s="55"/>
      <c r="F67" s="133"/>
      <c r="G67" s="148"/>
      <c r="H67" s="148"/>
      <c r="I67" s="149"/>
      <c r="J67" s="104"/>
      <c r="K67" s="77"/>
      <c r="L67" s="74"/>
      <c r="M67" s="53"/>
      <c r="N67" s="110">
        <f t="shared" si="7"/>
      </c>
      <c r="O67" s="111"/>
      <c r="P67" s="66"/>
      <c r="Q67" s="67"/>
      <c r="R67" s="39"/>
      <c r="S67" s="112">
        <f>IF(R67="","",LOOKUP(R67,'工種番号'!$C$4:$C$55,'工種番号'!$D$4:$D$55))</f>
      </c>
      <c r="T67" s="113"/>
      <c r="U67" s="114">
        <f t="shared" si="8"/>
      </c>
      <c r="V67" s="115"/>
      <c r="W67" s="33"/>
      <c r="X67" s="3"/>
      <c r="AE67" s="4">
        <v>42</v>
      </c>
      <c r="AF67" s="4">
        <f t="shared" si="1"/>
        <v>0</v>
      </c>
      <c r="AG67" s="4">
        <f t="shared" si="4"/>
      </c>
    </row>
    <row r="68" spans="1:33" ht="21.75" customHeight="1">
      <c r="A68" s="11">
        <f t="shared" si="2"/>
        <v>0</v>
      </c>
      <c r="B68" s="2"/>
      <c r="C68" s="45"/>
      <c r="D68" s="49">
        <f>IF(ISNUMBER(C68),LOOKUP(C68,'工種番号'!$C$4:$C$55,'工種番号'!$D$4:$D$55),"")</f>
      </c>
      <c r="E68" s="55"/>
      <c r="F68" s="133"/>
      <c r="G68" s="148"/>
      <c r="H68" s="148"/>
      <c r="I68" s="149"/>
      <c r="J68" s="104"/>
      <c r="K68" s="77"/>
      <c r="L68" s="74"/>
      <c r="M68" s="53"/>
      <c r="N68" s="110">
        <f t="shared" si="7"/>
      </c>
      <c r="O68" s="111"/>
      <c r="P68" s="66"/>
      <c r="Q68" s="67"/>
      <c r="R68" s="40"/>
      <c r="S68" s="112">
        <f>IF(R68="","",LOOKUP(R68,'工種番号'!$C$4:$C$55,'工種番号'!$D$4:$D$55))</f>
      </c>
      <c r="T68" s="113"/>
      <c r="U68" s="114">
        <f t="shared" si="8"/>
      </c>
      <c r="V68" s="115"/>
      <c r="W68" s="33"/>
      <c r="X68" s="3"/>
      <c r="AE68" s="4">
        <v>43</v>
      </c>
      <c r="AF68" s="4">
        <f t="shared" si="1"/>
        <v>0</v>
      </c>
      <c r="AG68" s="4">
        <f t="shared" si="4"/>
      </c>
    </row>
    <row r="69" spans="1:33" ht="21.75" customHeight="1">
      <c r="A69" s="11">
        <f t="shared" si="2"/>
        <v>0</v>
      </c>
      <c r="B69" s="2"/>
      <c r="C69" s="44"/>
      <c r="D69" s="49">
        <f>IF(ISNUMBER(C69),LOOKUP(C69,'工種番号'!$C$4:$C$55,'工種番号'!$D$4:$D$55),"")</f>
      </c>
      <c r="E69" s="55"/>
      <c r="F69" s="133"/>
      <c r="G69" s="148"/>
      <c r="H69" s="148"/>
      <c r="I69" s="149"/>
      <c r="J69" s="104"/>
      <c r="K69" s="77"/>
      <c r="L69" s="74"/>
      <c r="M69" s="53"/>
      <c r="N69" s="110">
        <f t="shared" si="7"/>
      </c>
      <c r="O69" s="111"/>
      <c r="P69" s="66"/>
      <c r="Q69" s="67"/>
      <c r="R69" s="40"/>
      <c r="S69" s="112">
        <f>IF(R69="","",LOOKUP(R69,'工種番号'!$C$4:$C$55,'工種番号'!$D$4:$D$55))</f>
      </c>
      <c r="T69" s="113"/>
      <c r="U69" s="114">
        <f t="shared" si="8"/>
      </c>
      <c r="V69" s="115"/>
      <c r="W69" s="33"/>
      <c r="X69" s="3"/>
      <c r="AE69" s="4">
        <v>44</v>
      </c>
      <c r="AF69" s="4">
        <f t="shared" si="1"/>
        <v>0</v>
      </c>
      <c r="AG69" s="4">
        <f t="shared" si="4"/>
      </c>
    </row>
    <row r="70" spans="1:33" ht="21.75" customHeight="1">
      <c r="A70" s="11">
        <f t="shared" si="2"/>
        <v>0</v>
      </c>
      <c r="B70" s="2"/>
      <c r="C70" s="44"/>
      <c r="D70" s="49">
        <f>IF(ISNUMBER(C70),LOOKUP(C70,'工種番号'!$C$4:$C$55,'工種番号'!$D$4:$D$55),"")</f>
      </c>
      <c r="E70" s="55"/>
      <c r="F70" s="133"/>
      <c r="G70" s="148"/>
      <c r="H70" s="148"/>
      <c r="I70" s="149"/>
      <c r="J70" s="104"/>
      <c r="K70" s="77"/>
      <c r="L70" s="74"/>
      <c r="M70" s="53"/>
      <c r="N70" s="110">
        <f t="shared" si="7"/>
      </c>
      <c r="O70" s="111"/>
      <c r="P70" s="66"/>
      <c r="Q70" s="67"/>
      <c r="R70" s="40"/>
      <c r="S70" s="112">
        <f>IF(R70="","",LOOKUP(R70,'工種番号'!$C$4:$C$55,'工種番号'!$D$4:$D$55))</f>
      </c>
      <c r="T70" s="113"/>
      <c r="U70" s="114">
        <f t="shared" si="8"/>
      </c>
      <c r="V70" s="115"/>
      <c r="W70" s="33"/>
      <c r="X70" s="3"/>
      <c r="AE70" s="4">
        <v>45</v>
      </c>
      <c r="AF70" s="4">
        <f t="shared" si="1"/>
        <v>0</v>
      </c>
      <c r="AG70" s="4">
        <f t="shared" si="4"/>
      </c>
    </row>
    <row r="71" spans="1:33" ht="21.75" customHeight="1">
      <c r="A71" s="11">
        <f t="shared" si="2"/>
        <v>0</v>
      </c>
      <c r="B71" s="2"/>
      <c r="C71" s="45"/>
      <c r="D71" s="49">
        <f>IF(ISNUMBER(C71),LOOKUP(C71,'工種番号'!$C$4:$C$55,'工種番号'!$D$4:$D$55),"")</f>
      </c>
      <c r="E71" s="55"/>
      <c r="F71" s="133"/>
      <c r="G71" s="148"/>
      <c r="H71" s="148"/>
      <c r="I71" s="149"/>
      <c r="J71" s="104"/>
      <c r="K71" s="77"/>
      <c r="L71" s="74"/>
      <c r="M71" s="53"/>
      <c r="N71" s="110">
        <f t="shared" si="7"/>
      </c>
      <c r="O71" s="111"/>
      <c r="P71" s="66"/>
      <c r="Q71" s="67"/>
      <c r="R71" s="40"/>
      <c r="S71" s="112">
        <f>IF(R71="","",LOOKUP(R71,'工種番号'!$C$4:$C$55,'工種番号'!$D$4:$D$55))</f>
      </c>
      <c r="T71" s="113"/>
      <c r="U71" s="114">
        <f t="shared" si="8"/>
      </c>
      <c r="V71" s="115"/>
      <c r="W71" s="33"/>
      <c r="X71" s="3"/>
      <c r="AE71" s="4">
        <v>46</v>
      </c>
      <c r="AF71" s="4">
        <f t="shared" si="1"/>
        <v>0</v>
      </c>
      <c r="AG71" s="4">
        <f t="shared" si="4"/>
      </c>
    </row>
    <row r="72" spans="1:33" ht="21.75" customHeight="1">
      <c r="A72" s="11">
        <f t="shared" si="2"/>
        <v>0</v>
      </c>
      <c r="B72" s="2"/>
      <c r="C72" s="45"/>
      <c r="D72" s="49">
        <f>IF(ISNUMBER(C72),LOOKUP(C72,'工種番号'!$C$4:$C$55,'工種番号'!$D$4:$D$55),"")</f>
      </c>
      <c r="E72" s="55"/>
      <c r="F72" s="133"/>
      <c r="G72" s="148"/>
      <c r="H72" s="148"/>
      <c r="I72" s="149"/>
      <c r="J72" s="104"/>
      <c r="K72" s="77"/>
      <c r="L72" s="74"/>
      <c r="M72" s="53"/>
      <c r="N72" s="110">
        <f t="shared" si="7"/>
      </c>
      <c r="O72" s="111"/>
      <c r="P72" s="66"/>
      <c r="Q72" s="67"/>
      <c r="R72" s="40"/>
      <c r="S72" s="112">
        <f>IF(R72="","",LOOKUP(R72,'工種番号'!$C$4:$C$55,'工種番号'!$D$4:$D$55))</f>
      </c>
      <c r="T72" s="113"/>
      <c r="U72" s="114">
        <f t="shared" si="8"/>
      </c>
      <c r="V72" s="115"/>
      <c r="W72" s="33"/>
      <c r="X72" s="3"/>
      <c r="AE72" s="4">
        <v>47</v>
      </c>
      <c r="AF72" s="4">
        <f t="shared" si="1"/>
        <v>0</v>
      </c>
      <c r="AG72" s="4">
        <f t="shared" si="4"/>
      </c>
    </row>
    <row r="73" spans="1:33" ht="21.75" customHeight="1">
      <c r="A73" s="11">
        <f t="shared" si="2"/>
        <v>0</v>
      </c>
      <c r="B73" s="2"/>
      <c r="C73" s="45"/>
      <c r="D73" s="49">
        <f>IF(ISNUMBER(C73),LOOKUP(C73,'工種番号'!$C$4:$C$55,'工種番号'!$D$4:$D$55),"")</f>
      </c>
      <c r="E73" s="55"/>
      <c r="F73" s="133"/>
      <c r="G73" s="148"/>
      <c r="H73" s="148"/>
      <c r="I73" s="149"/>
      <c r="J73" s="104"/>
      <c r="K73" s="77"/>
      <c r="L73" s="74"/>
      <c r="M73" s="53"/>
      <c r="N73" s="110">
        <f t="shared" si="7"/>
      </c>
      <c r="O73" s="111"/>
      <c r="P73" s="66"/>
      <c r="Q73" s="67"/>
      <c r="R73" s="40"/>
      <c r="S73" s="112">
        <f>IF(R73="","",LOOKUP(R73,'工種番号'!$C$4:$C$55,'工種番号'!$D$4:$D$55))</f>
      </c>
      <c r="T73" s="113"/>
      <c r="U73" s="114">
        <f t="shared" si="8"/>
      </c>
      <c r="V73" s="115"/>
      <c r="W73" s="33"/>
      <c r="X73" s="3"/>
      <c r="AE73" s="4">
        <v>48</v>
      </c>
      <c r="AF73" s="4">
        <f t="shared" si="1"/>
        <v>0</v>
      </c>
      <c r="AG73" s="4">
        <f t="shared" si="4"/>
      </c>
    </row>
    <row r="74" spans="1:33" ht="21.75" customHeight="1">
      <c r="A74" s="11">
        <f t="shared" si="2"/>
        <v>0</v>
      </c>
      <c r="B74" s="2"/>
      <c r="C74" s="45"/>
      <c r="D74" s="49">
        <f>IF(ISNUMBER(C74),LOOKUP(C74,'工種番号'!$C$4:$C$55,'工種番号'!$D$4:$D$55),"")</f>
      </c>
      <c r="E74" s="55"/>
      <c r="F74" s="133"/>
      <c r="G74" s="148"/>
      <c r="H74" s="148"/>
      <c r="I74" s="149"/>
      <c r="J74" s="104"/>
      <c r="K74" s="77"/>
      <c r="L74" s="74"/>
      <c r="M74" s="53"/>
      <c r="N74" s="110">
        <f t="shared" si="7"/>
      </c>
      <c r="O74" s="111"/>
      <c r="P74" s="66"/>
      <c r="Q74" s="67"/>
      <c r="R74" s="40"/>
      <c r="S74" s="112">
        <f>IF(R74="","",LOOKUP(R74,'工種番号'!$C$4:$C$55,'工種番号'!$D$4:$D$55))</f>
      </c>
      <c r="T74" s="113"/>
      <c r="U74" s="114">
        <f t="shared" si="8"/>
      </c>
      <c r="V74" s="115"/>
      <c r="W74" s="33"/>
      <c r="X74" s="3"/>
      <c r="AE74" s="4">
        <f>AE73+1</f>
        <v>49</v>
      </c>
      <c r="AF74" s="4">
        <f t="shared" si="1"/>
        <v>0</v>
      </c>
      <c r="AG74" s="4">
        <f t="shared" si="4"/>
      </c>
    </row>
    <row r="75" spans="1:33" ht="21.75" customHeight="1">
      <c r="A75" s="11">
        <f t="shared" si="2"/>
        <v>0</v>
      </c>
      <c r="B75" s="2"/>
      <c r="C75" s="45"/>
      <c r="D75" s="49">
        <f>IF(ISNUMBER(C75),LOOKUP(C75,'工種番号'!$C$4:$C$55,'工種番号'!$D$4:$D$55),"")</f>
      </c>
      <c r="E75" s="55"/>
      <c r="F75" s="133"/>
      <c r="G75" s="148"/>
      <c r="H75" s="148"/>
      <c r="I75" s="149"/>
      <c r="J75" s="104"/>
      <c r="K75" s="77"/>
      <c r="L75" s="74"/>
      <c r="M75" s="53"/>
      <c r="N75" s="110">
        <f t="shared" si="7"/>
      </c>
      <c r="O75" s="111"/>
      <c r="P75" s="66"/>
      <c r="Q75" s="67"/>
      <c r="R75" s="40"/>
      <c r="S75" s="112">
        <f>IF(R75="","",LOOKUP(R75,'工種番号'!$C$4:$C$55,'工種番号'!$D$4:$D$55))</f>
      </c>
      <c r="T75" s="113"/>
      <c r="U75" s="114">
        <f t="shared" si="8"/>
      </c>
      <c r="V75" s="115"/>
      <c r="W75" s="33"/>
      <c r="X75" s="3"/>
      <c r="AE75" s="4">
        <v>50</v>
      </c>
      <c r="AF75" s="4">
        <f>COUNTIF($C$27:$C$371,AE75)</f>
        <v>1</v>
      </c>
      <c r="AG75" s="4">
        <f t="shared" si="4"/>
        <v>50</v>
      </c>
    </row>
    <row r="76" spans="1:33" ht="21.75" customHeight="1">
      <c r="A76" s="11">
        <f t="shared" si="2"/>
        <v>0</v>
      </c>
      <c r="B76" s="2"/>
      <c r="C76" s="44"/>
      <c r="D76" s="49">
        <f>IF(ISNUMBER(C76),LOOKUP(C76,'工種番号'!$C$4:$C$55,'工種番号'!$D$4:$D$55),"")</f>
      </c>
      <c r="E76" s="55"/>
      <c r="F76" s="133"/>
      <c r="G76" s="148"/>
      <c r="H76" s="148"/>
      <c r="I76" s="149"/>
      <c r="J76" s="104"/>
      <c r="K76" s="77"/>
      <c r="L76" s="74"/>
      <c r="M76" s="53"/>
      <c r="N76" s="110">
        <f t="shared" si="7"/>
      </c>
      <c r="O76" s="111"/>
      <c r="P76" s="66"/>
      <c r="Q76" s="67"/>
      <c r="R76" s="40"/>
      <c r="S76" s="112">
        <f>IF(R76="","",LOOKUP(R76,'工種番号'!$C$4:$C$55,'工種番号'!$D$4:$D$55))</f>
      </c>
      <c r="T76" s="113"/>
      <c r="U76" s="114">
        <f t="shared" si="8"/>
      </c>
      <c r="V76" s="115"/>
      <c r="W76" s="33"/>
      <c r="X76" s="3"/>
      <c r="AE76" s="4">
        <v>51</v>
      </c>
      <c r="AF76" s="4">
        <f>COUNTIF($C$27:$C$371,AE76)</f>
        <v>1</v>
      </c>
      <c r="AG76" s="4">
        <f>IF(AF76&lt;&gt;0,AE76,"")</f>
        <v>51</v>
      </c>
    </row>
    <row r="77" spans="1:33" ht="21.75" customHeight="1">
      <c r="A77" s="11">
        <f t="shared" si="2"/>
        <v>0</v>
      </c>
      <c r="B77" s="2"/>
      <c r="C77" s="44"/>
      <c r="D77" s="49">
        <f>IF(ISNUMBER(C77),LOOKUP(C77,'工種番号'!$C$4:$C$55,'工種番号'!$D$4:$D$55),"")</f>
      </c>
      <c r="E77" s="55"/>
      <c r="F77" s="133"/>
      <c r="G77" s="148"/>
      <c r="H77" s="148"/>
      <c r="I77" s="149"/>
      <c r="J77" s="104"/>
      <c r="K77" s="77"/>
      <c r="L77" s="74"/>
      <c r="M77" s="53"/>
      <c r="N77" s="110">
        <f t="shared" si="7"/>
      </c>
      <c r="O77" s="111"/>
      <c r="P77" s="66"/>
      <c r="Q77" s="67"/>
      <c r="R77" s="40"/>
      <c r="S77" s="112">
        <f>IF(R77="","",LOOKUP(R77,'工種番号'!$C$4:$C$55,'工種番号'!$D$4:$D$55))</f>
      </c>
      <c r="T77" s="113"/>
      <c r="U77" s="114">
        <f t="shared" si="8"/>
      </c>
      <c r="V77" s="115"/>
      <c r="W77" s="33"/>
      <c r="X77" s="3"/>
      <c r="AE77" s="4">
        <f>AE76+1</f>
        <v>52</v>
      </c>
      <c r="AF77" s="4">
        <f>COUNTIF($C$27:$C$370,AE77)</f>
        <v>0</v>
      </c>
      <c r="AG77" s="4">
        <f t="shared" si="4"/>
      </c>
    </row>
    <row r="78" spans="1:33" ht="21.75" customHeight="1">
      <c r="A78" s="11">
        <f t="shared" si="2"/>
        <v>0</v>
      </c>
      <c r="B78" s="2"/>
      <c r="C78" s="44"/>
      <c r="D78" s="49">
        <f>IF(ISNUMBER(C78),LOOKUP(C78,'工種番号'!$C$4:$C$55,'工種番号'!$D$4:$D$55),"")</f>
      </c>
      <c r="E78" s="55"/>
      <c r="F78" s="133"/>
      <c r="G78" s="148"/>
      <c r="H78" s="148"/>
      <c r="I78" s="149"/>
      <c r="J78" s="104"/>
      <c r="K78" s="77"/>
      <c r="L78" s="74"/>
      <c r="M78" s="53"/>
      <c r="N78" s="110">
        <f t="shared" si="7"/>
      </c>
      <c r="O78" s="111"/>
      <c r="P78" s="66"/>
      <c r="Q78" s="67"/>
      <c r="R78" s="40"/>
      <c r="S78" s="112">
        <f>IF(R78="","",LOOKUP(R78,'工種番号'!$C$4:$C$55,'工種番号'!$D$4:$D$55))</f>
      </c>
      <c r="T78" s="113"/>
      <c r="U78" s="114">
        <f t="shared" si="8"/>
      </c>
      <c r="V78" s="115"/>
      <c r="W78" s="33"/>
      <c r="X78" s="3"/>
      <c r="AG78" s="4">
        <f t="shared" si="4"/>
      </c>
    </row>
    <row r="79" spans="1:33" ht="21.75" customHeight="1">
      <c r="A79" s="11">
        <f t="shared" si="2"/>
        <v>0</v>
      </c>
      <c r="B79" s="2"/>
      <c r="C79" s="45"/>
      <c r="D79" s="49">
        <f>IF(ISNUMBER(C79),LOOKUP(C79,'工種番号'!$C$4:$C$55,'工種番号'!$D$4:$D$55),"")</f>
      </c>
      <c r="E79" s="55"/>
      <c r="F79" s="133"/>
      <c r="G79" s="148"/>
      <c r="H79" s="148"/>
      <c r="I79" s="149"/>
      <c r="J79" s="104"/>
      <c r="K79" s="77"/>
      <c r="L79" s="74"/>
      <c r="M79" s="53"/>
      <c r="N79" s="110">
        <f t="shared" si="7"/>
      </c>
      <c r="O79" s="111"/>
      <c r="P79" s="66"/>
      <c r="Q79" s="67"/>
      <c r="R79" s="40"/>
      <c r="S79" s="112">
        <f>IF(R79="","",LOOKUP(R79,'工種番号'!$C$4:$C$55,'工種番号'!$D$4:$D$55))</f>
      </c>
      <c r="T79" s="113"/>
      <c r="U79" s="114">
        <f t="shared" si="8"/>
      </c>
      <c r="V79" s="115"/>
      <c r="W79" s="33"/>
      <c r="X79" s="3"/>
      <c r="AG79" s="4">
        <f t="shared" si="4"/>
      </c>
    </row>
    <row r="80" spans="1:33" ht="21.75" customHeight="1">
      <c r="A80" s="11">
        <f t="shared" si="2"/>
        <v>0</v>
      </c>
      <c r="B80" s="2"/>
      <c r="C80" s="45"/>
      <c r="D80" s="49">
        <f>IF(ISNUMBER(C80),LOOKUP(C80,'工種番号'!$C$4:$C$55,'工種番号'!$D$4:$D$55),"")</f>
      </c>
      <c r="E80" s="55"/>
      <c r="F80" s="133"/>
      <c r="G80" s="148"/>
      <c r="H80" s="148"/>
      <c r="I80" s="149"/>
      <c r="J80" s="104"/>
      <c r="K80" s="77"/>
      <c r="L80" s="74"/>
      <c r="M80" s="53"/>
      <c r="N80" s="110">
        <f t="shared" si="7"/>
      </c>
      <c r="O80" s="111"/>
      <c r="P80" s="66"/>
      <c r="Q80" s="67"/>
      <c r="R80" s="40"/>
      <c r="S80" s="112">
        <f>IF(R80="","",LOOKUP(R80,'工種番号'!$C$4:$C$55,'工種番号'!$D$4:$D$55))</f>
      </c>
      <c r="T80" s="113"/>
      <c r="U80" s="114">
        <f t="shared" si="8"/>
      </c>
      <c r="V80" s="115"/>
      <c r="W80" s="33"/>
      <c r="X80" s="3"/>
      <c r="AG80" s="4">
        <f t="shared" si="4"/>
      </c>
    </row>
    <row r="81" spans="1:33" ht="21.75" customHeight="1" thickBot="1">
      <c r="A81" s="11">
        <f t="shared" si="2"/>
        <v>0</v>
      </c>
      <c r="B81" s="2"/>
      <c r="C81" s="44"/>
      <c r="D81" s="49">
        <f>IF(ISNUMBER(C81),LOOKUP(C81,'工種番号'!$C$4:$C$55,'工種番号'!$D$4:$D$55),"")</f>
      </c>
      <c r="E81" s="55"/>
      <c r="F81" s="133"/>
      <c r="G81" s="148"/>
      <c r="H81" s="148"/>
      <c r="I81" s="149"/>
      <c r="J81" s="104"/>
      <c r="K81" s="77"/>
      <c r="L81" s="74"/>
      <c r="M81" s="53"/>
      <c r="N81" s="110">
        <f t="shared" si="7"/>
      </c>
      <c r="O81" s="111"/>
      <c r="P81" s="66"/>
      <c r="Q81" s="67"/>
      <c r="R81" s="52"/>
      <c r="S81" s="129">
        <f>IF(R81="","",LOOKUP(R81,'工種番号'!$C$4:$C$55,'工種番号'!$D$4:$D$55))</f>
      </c>
      <c r="T81" s="130"/>
      <c r="U81" s="131">
        <f t="shared" si="8"/>
      </c>
      <c r="V81" s="132"/>
      <c r="W81" s="34"/>
      <c r="X81" s="3"/>
      <c r="AG81" s="4">
        <f t="shared" si="4"/>
      </c>
    </row>
    <row r="82" spans="1:33" ht="21.75" customHeight="1">
      <c r="A82" s="11"/>
      <c r="B82" s="2"/>
      <c r="C82" s="120" t="s">
        <v>10</v>
      </c>
      <c r="D82" s="121"/>
      <c r="E82" s="37" t="s">
        <v>15</v>
      </c>
      <c r="F82" s="120" t="s">
        <v>16</v>
      </c>
      <c r="G82" s="122"/>
      <c r="H82" s="122"/>
      <c r="I82" s="122"/>
      <c r="J82" s="83"/>
      <c r="K82" s="37" t="s">
        <v>17</v>
      </c>
      <c r="L82" s="37" t="s">
        <v>18</v>
      </c>
      <c r="M82" s="54" t="s">
        <v>19</v>
      </c>
      <c r="N82" s="123" t="s">
        <v>20</v>
      </c>
      <c r="O82" s="124"/>
      <c r="P82" s="68"/>
      <c r="Q82" s="67"/>
      <c r="R82" s="125" t="s">
        <v>21</v>
      </c>
      <c r="S82" s="126"/>
      <c r="T82" s="126"/>
      <c r="U82" s="127" t="s">
        <v>22</v>
      </c>
      <c r="V82" s="127"/>
      <c r="W82" s="128"/>
      <c r="X82" s="3"/>
      <c r="AG82" s="4">
        <f t="shared" si="4"/>
      </c>
    </row>
    <row r="83" spans="1:33" ht="21.75" customHeight="1">
      <c r="A83" s="11">
        <f t="shared" si="2"/>
        <v>0</v>
      </c>
      <c r="B83" s="2"/>
      <c r="C83" s="18"/>
      <c r="D83" s="48">
        <f>IF(ISNUMBER(C83),LOOKUP(C83,'工種番号'!$C$4:$C$55,'工種番号'!$D$4:$D$55),"")</f>
      </c>
      <c r="E83" s="55"/>
      <c r="F83" s="133"/>
      <c r="G83" s="148"/>
      <c r="H83" s="148"/>
      <c r="I83" s="149"/>
      <c r="J83" s="104"/>
      <c r="K83" s="77"/>
      <c r="L83" s="74"/>
      <c r="M83" s="53"/>
      <c r="N83" s="110">
        <f aca="true" t="shared" si="9" ref="N83:N105">IF(ISBLANK(M83),"",ROUND(K83*M83,0))</f>
      </c>
      <c r="O83" s="111"/>
      <c r="P83" s="66"/>
      <c r="Q83" s="67"/>
      <c r="R83" s="38"/>
      <c r="S83" s="112">
        <f>IF(R83="","",LOOKUP(R83,'工種番号'!$C$4:$C$55,'工種番号'!$D$4:$D$55))</f>
      </c>
      <c r="T83" s="113"/>
      <c r="U83" s="114"/>
      <c r="V83" s="115"/>
      <c r="W83" s="33"/>
      <c r="X83" s="3"/>
      <c r="AG83" s="4">
        <f t="shared" si="4"/>
      </c>
    </row>
    <row r="84" spans="1:33" ht="21.75" customHeight="1">
      <c r="A84" s="11">
        <f t="shared" si="2"/>
        <v>0</v>
      </c>
      <c r="B84" s="2"/>
      <c r="C84" s="27"/>
      <c r="D84" s="49">
        <f>IF(ISNUMBER(C84),LOOKUP(C84,'工種番号'!$C$4:$C$55,'工種番号'!$D$4:$D$55),"")</f>
      </c>
      <c r="E84" s="55"/>
      <c r="F84" s="133"/>
      <c r="G84" s="148"/>
      <c r="H84" s="148"/>
      <c r="I84" s="149"/>
      <c r="J84" s="104"/>
      <c r="K84" s="77"/>
      <c r="L84" s="74"/>
      <c r="M84" s="53"/>
      <c r="N84" s="110">
        <f t="shared" si="9"/>
      </c>
      <c r="O84" s="111"/>
      <c r="P84" s="66"/>
      <c r="Q84" s="67"/>
      <c r="R84" s="38"/>
      <c r="S84" s="112">
        <f>IF(R84="","",LOOKUP(R84,'工種番号'!$C$4:$C$55,'工種番号'!$D$4:$D$55))</f>
      </c>
      <c r="T84" s="113"/>
      <c r="U84" s="114"/>
      <c r="V84" s="115"/>
      <c r="W84" s="33"/>
      <c r="X84" s="3"/>
      <c r="AG84" s="4">
        <f t="shared" si="4"/>
      </c>
    </row>
    <row r="85" spans="1:33" ht="21.75" customHeight="1">
      <c r="A85" s="11">
        <f t="shared" si="2"/>
        <v>0</v>
      </c>
      <c r="B85" s="2"/>
      <c r="C85" s="27"/>
      <c r="D85" s="49">
        <f>IF(ISNUMBER(C85),LOOKUP(C85,'工種番号'!$C$4:$C$55,'工種番号'!$D$4:$D$55),"")</f>
      </c>
      <c r="E85" s="55"/>
      <c r="F85" s="133"/>
      <c r="G85" s="148"/>
      <c r="H85" s="148"/>
      <c r="I85" s="149"/>
      <c r="J85" s="104"/>
      <c r="K85" s="77"/>
      <c r="L85" s="74"/>
      <c r="M85" s="53"/>
      <c r="N85" s="110">
        <f t="shared" si="9"/>
      </c>
      <c r="O85" s="111"/>
      <c r="P85" s="66"/>
      <c r="Q85" s="67"/>
      <c r="R85" s="38"/>
      <c r="S85" s="112">
        <f>IF(R85="","",LOOKUP(R85,'工種番号'!$C$4:$C$55,'工種番号'!$D$4:$D$55))</f>
      </c>
      <c r="T85" s="113"/>
      <c r="U85" s="114"/>
      <c r="V85" s="115"/>
      <c r="W85" s="33"/>
      <c r="X85" s="3"/>
      <c r="AG85" s="4">
        <f t="shared" si="4"/>
      </c>
    </row>
    <row r="86" spans="1:24" ht="21.75" customHeight="1">
      <c r="A86" s="11">
        <f t="shared" si="2"/>
        <v>0</v>
      </c>
      <c r="B86" s="2"/>
      <c r="C86" s="27"/>
      <c r="D86" s="49">
        <f>IF(ISNUMBER(C86),LOOKUP(C86,'工種番号'!$C$4:$C$55,'工種番号'!$D$4:$D$55),"")</f>
      </c>
      <c r="E86" s="55"/>
      <c r="F86" s="133"/>
      <c r="G86" s="148"/>
      <c r="H86" s="148"/>
      <c r="I86" s="149"/>
      <c r="J86" s="104"/>
      <c r="K86" s="77"/>
      <c r="L86" s="74"/>
      <c r="M86" s="53"/>
      <c r="N86" s="110">
        <f t="shared" si="9"/>
      </c>
      <c r="O86" s="111"/>
      <c r="P86" s="66"/>
      <c r="Q86" s="67"/>
      <c r="R86" s="39"/>
      <c r="S86" s="112">
        <f>IF(R86="","",LOOKUP(R86,'工種番号'!$C$4:$C$55,'工種番号'!$D$4:$D$55))</f>
      </c>
      <c r="T86" s="113"/>
      <c r="U86" s="114"/>
      <c r="V86" s="115"/>
      <c r="W86" s="33"/>
      <c r="X86" s="3"/>
    </row>
    <row r="87" spans="1:24" ht="21.75" customHeight="1">
      <c r="A87" s="11">
        <f t="shared" si="2"/>
        <v>0</v>
      </c>
      <c r="B87" s="2"/>
      <c r="C87" s="27"/>
      <c r="D87" s="49">
        <f>IF(ISNUMBER(C87),LOOKUP(C87,'工種番号'!$C$4:$C$55,'工種番号'!$D$4:$D$55),"")</f>
      </c>
      <c r="E87" s="55"/>
      <c r="F87" s="133"/>
      <c r="G87" s="148"/>
      <c r="H87" s="148"/>
      <c r="I87" s="149"/>
      <c r="J87" s="104"/>
      <c r="K87" s="77"/>
      <c r="L87" s="74"/>
      <c r="M87" s="53"/>
      <c r="N87" s="110">
        <f t="shared" si="9"/>
      </c>
      <c r="O87" s="111"/>
      <c r="P87" s="66"/>
      <c r="Q87" s="67"/>
      <c r="R87" s="39"/>
      <c r="S87" s="112">
        <f>IF(R87="","",LOOKUP(R87,'工種番号'!$C$4:$C$55,'工種番号'!$D$4:$D$55))</f>
      </c>
      <c r="T87" s="113"/>
      <c r="U87" s="114"/>
      <c r="V87" s="115"/>
      <c r="W87" s="33"/>
      <c r="X87" s="3"/>
    </row>
    <row r="88" spans="1:24" ht="21.75" customHeight="1">
      <c r="A88" s="11">
        <f t="shared" si="2"/>
        <v>0</v>
      </c>
      <c r="B88" s="2"/>
      <c r="C88" s="18"/>
      <c r="D88" s="49">
        <f>IF(ISNUMBER(C88),LOOKUP(C88,'工種番号'!$C$4:$C$55,'工種番号'!$D$4:$D$55),"")</f>
      </c>
      <c r="E88" s="55"/>
      <c r="F88" s="133"/>
      <c r="G88" s="148"/>
      <c r="H88" s="148"/>
      <c r="I88" s="149"/>
      <c r="J88" s="104"/>
      <c r="K88" s="77"/>
      <c r="L88" s="74"/>
      <c r="M88" s="53"/>
      <c r="N88" s="110">
        <f t="shared" si="9"/>
      </c>
      <c r="O88" s="111"/>
      <c r="P88" s="66"/>
      <c r="Q88" s="67"/>
      <c r="R88" s="39"/>
      <c r="S88" s="112">
        <f>IF(R88="","",LOOKUP(R88,'工種番号'!$C$4:$C$55,'工種番号'!$D$4:$D$55))</f>
      </c>
      <c r="T88" s="113"/>
      <c r="U88" s="114"/>
      <c r="V88" s="115"/>
      <c r="W88" s="33"/>
      <c r="X88" s="3"/>
    </row>
    <row r="89" spans="1:24" ht="21.75" customHeight="1">
      <c r="A89" s="11">
        <f t="shared" si="2"/>
        <v>0</v>
      </c>
      <c r="B89" s="2"/>
      <c r="C89" s="27"/>
      <c r="D89" s="49">
        <f>IF(ISNUMBER(C89),LOOKUP(C89,'工種番号'!$C$4:$C$55,'工種番号'!$D$4:$D$55),"")</f>
      </c>
      <c r="E89" s="55"/>
      <c r="F89" s="133"/>
      <c r="G89" s="148"/>
      <c r="H89" s="148"/>
      <c r="I89" s="149"/>
      <c r="J89" s="104"/>
      <c r="K89" s="77"/>
      <c r="L89" s="74"/>
      <c r="M89" s="53"/>
      <c r="N89" s="110">
        <f t="shared" si="9"/>
      </c>
      <c r="O89" s="111"/>
      <c r="P89" s="66"/>
      <c r="Q89" s="67"/>
      <c r="R89" s="39"/>
      <c r="S89" s="112">
        <f>IF(R89="","",LOOKUP(R89,'工種番号'!$C$4:$C$55,'工種番号'!$D$4:$D$55))</f>
      </c>
      <c r="T89" s="113"/>
      <c r="U89" s="114"/>
      <c r="V89" s="115"/>
      <c r="W89" s="33"/>
      <c r="X89" s="3"/>
    </row>
    <row r="90" spans="1:24" ht="21.75" customHeight="1">
      <c r="A90" s="11">
        <f t="shared" si="2"/>
        <v>0</v>
      </c>
      <c r="B90" s="2"/>
      <c r="C90" s="27"/>
      <c r="D90" s="49">
        <f>IF(ISNUMBER(C90),LOOKUP(C90,'工種番号'!$C$4:$C$55,'工種番号'!$D$4:$D$55),"")</f>
      </c>
      <c r="E90" s="55"/>
      <c r="F90" s="133"/>
      <c r="G90" s="148"/>
      <c r="H90" s="148"/>
      <c r="I90" s="149"/>
      <c r="J90" s="104"/>
      <c r="K90" s="77"/>
      <c r="L90" s="74"/>
      <c r="M90" s="53"/>
      <c r="N90" s="110">
        <f t="shared" si="9"/>
      </c>
      <c r="O90" s="111"/>
      <c r="P90" s="66"/>
      <c r="Q90" s="67"/>
      <c r="R90" s="39"/>
      <c r="S90" s="112">
        <f>IF(R90="","",LOOKUP(R90,'工種番号'!$C$4:$C$55,'工種番号'!$D$4:$D$55))</f>
      </c>
      <c r="T90" s="113"/>
      <c r="U90" s="114"/>
      <c r="V90" s="115"/>
      <c r="W90" s="33"/>
      <c r="X90" s="3"/>
    </row>
    <row r="91" spans="1:24" ht="21.75" customHeight="1">
      <c r="A91" s="11">
        <f t="shared" si="2"/>
        <v>0</v>
      </c>
      <c r="B91" s="2"/>
      <c r="C91" s="27"/>
      <c r="D91" s="49">
        <f>IF(ISNUMBER(C91),LOOKUP(C91,'工種番号'!$C$4:$C$55,'工種番号'!$D$4:$D$55),"")</f>
      </c>
      <c r="E91" s="55"/>
      <c r="F91" s="133"/>
      <c r="G91" s="148"/>
      <c r="H91" s="148"/>
      <c r="I91" s="149"/>
      <c r="J91" s="104"/>
      <c r="K91" s="77"/>
      <c r="L91" s="74"/>
      <c r="M91" s="53"/>
      <c r="N91" s="110">
        <f t="shared" si="9"/>
      </c>
      <c r="O91" s="111"/>
      <c r="P91" s="66"/>
      <c r="Q91" s="67"/>
      <c r="R91" s="39"/>
      <c r="S91" s="112">
        <f>IF(R91="","",LOOKUP(R91,'工種番号'!$C$4:$C$55,'工種番号'!$D$4:$D$55))</f>
      </c>
      <c r="T91" s="113"/>
      <c r="U91" s="114"/>
      <c r="V91" s="115"/>
      <c r="W91" s="33"/>
      <c r="X91" s="3"/>
    </row>
    <row r="92" spans="1:24" ht="21.75" customHeight="1">
      <c r="A92" s="11">
        <f aca="true" t="shared" si="10" ref="A92:A153">C92</f>
        <v>0</v>
      </c>
      <c r="B92" s="2"/>
      <c r="C92" s="27"/>
      <c r="D92" s="49">
        <f>IF(ISNUMBER(C92),LOOKUP(C92,'工種番号'!$C$4:$C$55,'工種番号'!$D$4:$D$55),"")</f>
      </c>
      <c r="E92" s="55"/>
      <c r="F92" s="133"/>
      <c r="G92" s="148"/>
      <c r="H92" s="148"/>
      <c r="I92" s="149"/>
      <c r="J92" s="104"/>
      <c r="K92" s="77"/>
      <c r="L92" s="74"/>
      <c r="M92" s="53"/>
      <c r="N92" s="110">
        <f t="shared" si="9"/>
      </c>
      <c r="O92" s="111"/>
      <c r="P92" s="66"/>
      <c r="Q92" s="67"/>
      <c r="R92" s="40"/>
      <c r="S92" s="112">
        <f>IF(R92="","",LOOKUP(R92,'工種番号'!$C$4:$C$55,'工種番号'!$D$4:$D$55))</f>
      </c>
      <c r="T92" s="113"/>
      <c r="U92" s="114"/>
      <c r="V92" s="115"/>
      <c r="W92" s="33"/>
      <c r="X92" s="3"/>
    </row>
    <row r="93" spans="1:24" ht="21.75" customHeight="1">
      <c r="A93" s="11">
        <f t="shared" si="10"/>
        <v>0</v>
      </c>
      <c r="B93" s="2"/>
      <c r="C93" s="18"/>
      <c r="D93" s="49">
        <f>IF(ISNUMBER(C93),LOOKUP(C93,'工種番号'!$C$4:$C$55,'工種番号'!$D$4:$D$55),"")</f>
      </c>
      <c r="E93" s="55"/>
      <c r="F93" s="133"/>
      <c r="G93" s="148"/>
      <c r="H93" s="148"/>
      <c r="I93" s="149"/>
      <c r="J93" s="104"/>
      <c r="K93" s="77"/>
      <c r="L93" s="74"/>
      <c r="M93" s="53"/>
      <c r="N93" s="110">
        <f t="shared" si="9"/>
      </c>
      <c r="O93" s="111"/>
      <c r="P93" s="66"/>
      <c r="Q93" s="67"/>
      <c r="R93" s="40"/>
      <c r="S93" s="112">
        <f>IF(R93="","",LOOKUP(R93,'工種番号'!$C$4:$C$55,'工種番号'!$D$4:$D$55))</f>
      </c>
      <c r="T93" s="113"/>
      <c r="U93" s="114"/>
      <c r="V93" s="115"/>
      <c r="W93" s="33"/>
      <c r="X93" s="3"/>
    </row>
    <row r="94" spans="1:24" ht="21.75" customHeight="1">
      <c r="A94" s="11">
        <f t="shared" si="10"/>
        <v>0</v>
      </c>
      <c r="B94" s="2"/>
      <c r="C94" s="18"/>
      <c r="D94" s="49">
        <f>IF(ISNUMBER(C94),LOOKUP(C94,'工種番号'!$C$4:$C$55,'工種番号'!$D$4:$D$55),"")</f>
      </c>
      <c r="E94" s="55"/>
      <c r="F94" s="133"/>
      <c r="G94" s="148"/>
      <c r="H94" s="148"/>
      <c r="I94" s="149"/>
      <c r="J94" s="104"/>
      <c r="K94" s="77"/>
      <c r="L94" s="74"/>
      <c r="M94" s="53"/>
      <c r="N94" s="110">
        <f t="shared" si="9"/>
      </c>
      <c r="O94" s="111"/>
      <c r="P94" s="66"/>
      <c r="Q94" s="67"/>
      <c r="R94" s="40"/>
      <c r="S94" s="112">
        <f>IF(R94="","",LOOKUP(R94,'工種番号'!$C$4:$C$55,'工種番号'!$D$4:$D$55))</f>
      </c>
      <c r="T94" s="113"/>
      <c r="U94" s="114"/>
      <c r="V94" s="115"/>
      <c r="W94" s="33"/>
      <c r="X94" s="3"/>
    </row>
    <row r="95" spans="1:24" ht="21.75" customHeight="1">
      <c r="A95" s="11">
        <f t="shared" si="10"/>
        <v>0</v>
      </c>
      <c r="B95" s="2"/>
      <c r="C95" s="27"/>
      <c r="D95" s="49">
        <f>IF(ISNUMBER(C95),LOOKUP(C95,'工種番号'!$C$4:$C$55,'工種番号'!$D$4:$D$55),"")</f>
      </c>
      <c r="E95" s="55"/>
      <c r="F95" s="133"/>
      <c r="G95" s="148"/>
      <c r="H95" s="148"/>
      <c r="I95" s="149"/>
      <c r="J95" s="104"/>
      <c r="K95" s="77"/>
      <c r="L95" s="74"/>
      <c r="M95" s="53"/>
      <c r="N95" s="110">
        <f t="shared" si="9"/>
      </c>
      <c r="O95" s="111"/>
      <c r="P95" s="66"/>
      <c r="Q95" s="67"/>
      <c r="R95" s="40"/>
      <c r="S95" s="112">
        <f>IF(R95="","",LOOKUP(R95,'工種番号'!$C$4:$C$55,'工種番号'!$D$4:$D$55))</f>
      </c>
      <c r="T95" s="113"/>
      <c r="U95" s="114"/>
      <c r="V95" s="115"/>
      <c r="W95" s="33"/>
      <c r="X95" s="3"/>
    </row>
    <row r="96" spans="1:24" ht="21.75" customHeight="1">
      <c r="A96" s="11">
        <f t="shared" si="10"/>
        <v>0</v>
      </c>
      <c r="B96" s="2"/>
      <c r="C96" s="27"/>
      <c r="D96" s="49">
        <f>IF(ISNUMBER(C96),LOOKUP(C96,'工種番号'!$C$4:$C$55,'工種番号'!$D$4:$D$55),"")</f>
      </c>
      <c r="E96" s="55"/>
      <c r="F96" s="133"/>
      <c r="G96" s="148"/>
      <c r="H96" s="148"/>
      <c r="I96" s="149"/>
      <c r="J96" s="104"/>
      <c r="K96" s="77"/>
      <c r="L96" s="74"/>
      <c r="M96" s="53"/>
      <c r="N96" s="110">
        <f t="shared" si="9"/>
      </c>
      <c r="O96" s="111"/>
      <c r="P96" s="66"/>
      <c r="Q96" s="67"/>
      <c r="R96" s="40"/>
      <c r="S96" s="112">
        <f>IF(R96="","",LOOKUP(R96,'工種番号'!$C$4:$C$55,'工種番号'!$D$4:$D$55))</f>
      </c>
      <c r="T96" s="113"/>
      <c r="U96" s="114"/>
      <c r="V96" s="115"/>
      <c r="W96" s="33"/>
      <c r="X96" s="3"/>
    </row>
    <row r="97" spans="1:24" ht="21.75" customHeight="1">
      <c r="A97" s="11">
        <f t="shared" si="10"/>
        <v>0</v>
      </c>
      <c r="B97" s="2"/>
      <c r="C97" s="27"/>
      <c r="D97" s="49">
        <f>IF(ISNUMBER(C97),LOOKUP(C97,'工種番号'!$C$4:$C$55,'工種番号'!$D$4:$D$55),"")</f>
      </c>
      <c r="E97" s="55"/>
      <c r="F97" s="133"/>
      <c r="G97" s="148"/>
      <c r="H97" s="148"/>
      <c r="I97" s="149"/>
      <c r="J97" s="104"/>
      <c r="K97" s="77"/>
      <c r="L97" s="74"/>
      <c r="M97" s="53"/>
      <c r="N97" s="110">
        <f t="shared" si="9"/>
      </c>
      <c r="O97" s="111"/>
      <c r="P97" s="66"/>
      <c r="Q97" s="67"/>
      <c r="R97" s="40"/>
      <c r="S97" s="112">
        <f>IF(R97="","",LOOKUP(R97,'工種番号'!$C$4:$C$55,'工種番号'!$D$4:$D$55))</f>
      </c>
      <c r="T97" s="113"/>
      <c r="U97" s="114"/>
      <c r="V97" s="115"/>
      <c r="W97" s="33"/>
      <c r="X97" s="3"/>
    </row>
    <row r="98" spans="1:24" ht="21.75" customHeight="1">
      <c r="A98" s="11">
        <f t="shared" si="10"/>
        <v>0</v>
      </c>
      <c r="B98" s="2"/>
      <c r="C98" s="27"/>
      <c r="D98" s="49">
        <f>IF(ISNUMBER(C98),LOOKUP(C98,'工種番号'!$C$4:$C$55,'工種番号'!$D$4:$D$55),"")</f>
      </c>
      <c r="E98" s="55"/>
      <c r="F98" s="133"/>
      <c r="G98" s="148"/>
      <c r="H98" s="148"/>
      <c r="I98" s="149"/>
      <c r="J98" s="104"/>
      <c r="K98" s="77"/>
      <c r="L98" s="74"/>
      <c r="M98" s="53"/>
      <c r="N98" s="110">
        <f t="shared" si="9"/>
      </c>
      <c r="O98" s="111"/>
      <c r="P98" s="66"/>
      <c r="Q98" s="67"/>
      <c r="R98" s="40"/>
      <c r="S98" s="112">
        <f>IF(R98="","",LOOKUP(R98,'工種番号'!$C$4:$C$55,'工種番号'!$D$4:$D$55))</f>
      </c>
      <c r="T98" s="113"/>
      <c r="U98" s="114"/>
      <c r="V98" s="115"/>
      <c r="W98" s="33"/>
      <c r="X98" s="3"/>
    </row>
    <row r="99" spans="1:24" ht="21.75" customHeight="1">
      <c r="A99" s="11">
        <f t="shared" si="10"/>
        <v>0</v>
      </c>
      <c r="B99" s="2"/>
      <c r="C99" s="27"/>
      <c r="D99" s="49">
        <f>IF(ISNUMBER(C99),LOOKUP(C99,'工種番号'!$C$4:$C$55,'工種番号'!$D$4:$D$55),"")</f>
      </c>
      <c r="E99" s="55"/>
      <c r="F99" s="133"/>
      <c r="G99" s="148"/>
      <c r="H99" s="148"/>
      <c r="I99" s="149"/>
      <c r="J99" s="104"/>
      <c r="K99" s="77"/>
      <c r="L99" s="74"/>
      <c r="M99" s="53"/>
      <c r="N99" s="110">
        <f t="shared" si="9"/>
      </c>
      <c r="O99" s="111"/>
      <c r="P99" s="66"/>
      <c r="Q99" s="67"/>
      <c r="R99" s="40"/>
      <c r="S99" s="112">
        <f>IF(R99="","",LOOKUP(R99,'工種番号'!$C$4:$C$55,'工種番号'!$D$4:$D$55))</f>
      </c>
      <c r="T99" s="113"/>
      <c r="U99" s="114"/>
      <c r="V99" s="115"/>
      <c r="W99" s="33"/>
      <c r="X99" s="3"/>
    </row>
    <row r="100" spans="1:24" ht="21.75" customHeight="1">
      <c r="A100" s="11">
        <f t="shared" si="10"/>
        <v>0</v>
      </c>
      <c r="B100" s="2"/>
      <c r="C100" s="18"/>
      <c r="D100" s="49">
        <f>IF(ISNUMBER(C100),LOOKUP(C100,'工種番号'!$C$4:$C$55,'工種番号'!$D$4:$D$55),"")</f>
      </c>
      <c r="E100" s="55"/>
      <c r="F100" s="133"/>
      <c r="G100" s="148"/>
      <c r="H100" s="148"/>
      <c r="I100" s="149"/>
      <c r="J100" s="104"/>
      <c r="K100" s="77"/>
      <c r="L100" s="74"/>
      <c r="M100" s="53"/>
      <c r="N100" s="110">
        <f t="shared" si="9"/>
      </c>
      <c r="O100" s="111"/>
      <c r="P100" s="66"/>
      <c r="Q100" s="67"/>
      <c r="R100" s="40"/>
      <c r="S100" s="112">
        <f>IF(R100="","",LOOKUP(R100,'工種番号'!$C$4:$C$55,'工種番号'!$D$4:$D$55))</f>
      </c>
      <c r="T100" s="113"/>
      <c r="U100" s="114"/>
      <c r="V100" s="115"/>
      <c r="W100" s="33"/>
      <c r="X100" s="3"/>
    </row>
    <row r="101" spans="1:24" ht="21.75" customHeight="1">
      <c r="A101" s="11">
        <f t="shared" si="10"/>
        <v>0</v>
      </c>
      <c r="B101" s="2"/>
      <c r="C101" s="18"/>
      <c r="D101" s="49">
        <f>IF(ISNUMBER(C101),LOOKUP(C101,'工種番号'!$C$4:$C$55,'工種番号'!$D$4:$D$55),"")</f>
      </c>
      <c r="E101" s="55"/>
      <c r="F101" s="133"/>
      <c r="G101" s="148"/>
      <c r="H101" s="148"/>
      <c r="I101" s="149"/>
      <c r="J101" s="104"/>
      <c r="K101" s="77"/>
      <c r="L101" s="74"/>
      <c r="M101" s="53"/>
      <c r="N101" s="110">
        <f t="shared" si="9"/>
      </c>
      <c r="O101" s="111"/>
      <c r="P101" s="66"/>
      <c r="Q101" s="67"/>
      <c r="R101" s="40"/>
      <c r="S101" s="112">
        <f>IF(R101="","",LOOKUP(R101,'工種番号'!$C$4:$C$55,'工種番号'!$D$4:$D$55))</f>
      </c>
      <c r="T101" s="113"/>
      <c r="U101" s="114"/>
      <c r="V101" s="115"/>
      <c r="W101" s="33"/>
      <c r="X101" s="3"/>
    </row>
    <row r="102" spans="1:24" ht="21.75" customHeight="1">
      <c r="A102" s="11">
        <f t="shared" si="10"/>
        <v>0</v>
      </c>
      <c r="B102" s="2"/>
      <c r="C102" s="18"/>
      <c r="D102" s="49">
        <f>IF(ISNUMBER(C102),LOOKUP(C102,'工種番号'!$C$4:$C$55,'工種番号'!$D$4:$D$55),"")</f>
      </c>
      <c r="E102" s="55"/>
      <c r="F102" s="133"/>
      <c r="G102" s="148"/>
      <c r="H102" s="148"/>
      <c r="I102" s="149"/>
      <c r="J102" s="104"/>
      <c r="K102" s="77"/>
      <c r="L102" s="74"/>
      <c r="M102" s="53"/>
      <c r="N102" s="110">
        <f t="shared" si="9"/>
      </c>
      <c r="O102" s="111"/>
      <c r="P102" s="66"/>
      <c r="Q102" s="67"/>
      <c r="R102" s="40"/>
      <c r="S102" s="112">
        <f>IF(R102="","",LOOKUP(R102,'工種番号'!$C$4:$C$55,'工種番号'!$D$4:$D$55))</f>
      </c>
      <c r="T102" s="113"/>
      <c r="U102" s="114"/>
      <c r="V102" s="115"/>
      <c r="W102" s="33"/>
      <c r="X102" s="3"/>
    </row>
    <row r="103" spans="1:24" ht="21.75" customHeight="1">
      <c r="A103" s="11">
        <f t="shared" si="10"/>
        <v>0</v>
      </c>
      <c r="B103" s="2"/>
      <c r="C103" s="27"/>
      <c r="D103" s="49">
        <f>IF(ISNUMBER(C103),LOOKUP(C103,'工種番号'!$C$4:$C$55,'工種番号'!$D$4:$D$55),"")</f>
      </c>
      <c r="E103" s="55"/>
      <c r="F103" s="133"/>
      <c r="G103" s="148"/>
      <c r="H103" s="148"/>
      <c r="I103" s="149"/>
      <c r="J103" s="104"/>
      <c r="K103" s="77"/>
      <c r="L103" s="74"/>
      <c r="M103" s="53"/>
      <c r="N103" s="110">
        <f t="shared" si="9"/>
      </c>
      <c r="O103" s="111"/>
      <c r="P103" s="66"/>
      <c r="Q103" s="67"/>
      <c r="R103" s="40"/>
      <c r="S103" s="112">
        <f>IF(R103="","",LOOKUP(R103,'工種番号'!$C$4:$C$55,'工種番号'!$D$4:$D$55))</f>
      </c>
      <c r="T103" s="113"/>
      <c r="U103" s="114"/>
      <c r="V103" s="115"/>
      <c r="W103" s="33"/>
      <c r="X103" s="3"/>
    </row>
    <row r="104" spans="1:24" ht="21.75" customHeight="1">
      <c r="A104" s="11">
        <f t="shared" si="10"/>
        <v>0</v>
      </c>
      <c r="B104" s="2"/>
      <c r="C104" s="27"/>
      <c r="D104" s="49">
        <f>IF(ISNUMBER(C104),LOOKUP(C104,'工種番号'!$C$4:$C$55,'工種番号'!$D$4:$D$55),"")</f>
      </c>
      <c r="E104" s="55"/>
      <c r="F104" s="133"/>
      <c r="G104" s="148"/>
      <c r="H104" s="148"/>
      <c r="I104" s="149"/>
      <c r="J104" s="104"/>
      <c r="K104" s="77"/>
      <c r="L104" s="74"/>
      <c r="M104" s="53"/>
      <c r="N104" s="110">
        <f t="shared" si="9"/>
      </c>
      <c r="O104" s="111"/>
      <c r="P104" s="66"/>
      <c r="Q104" s="67"/>
      <c r="R104" s="40"/>
      <c r="S104" s="112">
        <f>IF(R104="","",LOOKUP(R104,'工種番号'!$C$4:$C$55,'工種番号'!$D$4:$D$55))</f>
      </c>
      <c r="T104" s="113"/>
      <c r="U104" s="114"/>
      <c r="V104" s="115"/>
      <c r="W104" s="33"/>
      <c r="X104" s="3"/>
    </row>
    <row r="105" spans="1:24" ht="21.75" customHeight="1" thickBot="1">
      <c r="A105" s="11">
        <f t="shared" si="10"/>
        <v>0</v>
      </c>
      <c r="B105" s="2"/>
      <c r="C105" s="18"/>
      <c r="D105" s="49">
        <f>IF(ISNUMBER(C105),LOOKUP(C105,'工種番号'!$C$4:$C$55,'工種番号'!$D$4:$D$55),"")</f>
      </c>
      <c r="E105" s="55"/>
      <c r="F105" s="133"/>
      <c r="G105" s="148"/>
      <c r="H105" s="148"/>
      <c r="I105" s="149"/>
      <c r="J105" s="104"/>
      <c r="K105" s="77"/>
      <c r="L105" s="74"/>
      <c r="M105" s="53"/>
      <c r="N105" s="110">
        <f t="shared" si="9"/>
      </c>
      <c r="O105" s="111"/>
      <c r="P105" s="66"/>
      <c r="Q105" s="67"/>
      <c r="R105" s="52"/>
      <c r="S105" s="129">
        <f>IF(R105="","",LOOKUP(R105,'工種番号'!$C$4:$C$55,'工種番号'!$D$4:$D$55))</f>
      </c>
      <c r="T105" s="130"/>
      <c r="U105" s="131"/>
      <c r="V105" s="132"/>
      <c r="W105" s="34"/>
      <c r="X105" s="3"/>
    </row>
    <row r="106" spans="1:24" ht="21.75" customHeight="1">
      <c r="A106" s="11"/>
      <c r="B106" s="2"/>
      <c r="C106" s="120" t="s">
        <v>10</v>
      </c>
      <c r="D106" s="121"/>
      <c r="E106" s="37" t="s">
        <v>15</v>
      </c>
      <c r="F106" s="120" t="s">
        <v>16</v>
      </c>
      <c r="G106" s="122"/>
      <c r="H106" s="122"/>
      <c r="I106" s="122"/>
      <c r="J106" s="83"/>
      <c r="K106" s="37" t="s">
        <v>17</v>
      </c>
      <c r="L106" s="37" t="s">
        <v>18</v>
      </c>
      <c r="M106" s="54" t="s">
        <v>19</v>
      </c>
      <c r="N106" s="123" t="s">
        <v>20</v>
      </c>
      <c r="O106" s="124"/>
      <c r="P106" s="68"/>
      <c r="Q106" s="67"/>
      <c r="R106" s="125" t="s">
        <v>21</v>
      </c>
      <c r="S106" s="126"/>
      <c r="T106" s="126"/>
      <c r="U106" s="127" t="s">
        <v>22</v>
      </c>
      <c r="V106" s="127"/>
      <c r="W106" s="128"/>
      <c r="X106" s="3"/>
    </row>
    <row r="107" spans="1:24" ht="21.75" customHeight="1">
      <c r="A107" s="11">
        <f t="shared" si="10"/>
        <v>0</v>
      </c>
      <c r="B107" s="2"/>
      <c r="C107" s="18"/>
      <c r="D107" s="48">
        <f>IF(ISNUMBER(C107),LOOKUP(C107,'工種番号'!$C$4:$C$55,'工種番号'!$D$4:$D$55),"")</f>
      </c>
      <c r="E107" s="55"/>
      <c r="F107" s="133"/>
      <c r="G107" s="148"/>
      <c r="H107" s="148"/>
      <c r="I107" s="149"/>
      <c r="J107" s="104"/>
      <c r="K107" s="77"/>
      <c r="L107" s="74"/>
      <c r="M107" s="53"/>
      <c r="N107" s="110">
        <f aca="true" t="shared" si="11" ref="N107:N129">IF(ISBLANK(M107),"",ROUND(K107*M107,0))</f>
      </c>
      <c r="O107" s="111"/>
      <c r="P107" s="66"/>
      <c r="Q107" s="67"/>
      <c r="R107" s="38"/>
      <c r="S107" s="112">
        <f>IF(R107="","",LOOKUP(R107,'工種番号'!$C$4:$C$55,'工種番号'!$D$4:$D$55))</f>
      </c>
      <c r="T107" s="113"/>
      <c r="U107" s="114"/>
      <c r="V107" s="115"/>
      <c r="W107" s="33"/>
      <c r="X107" s="3"/>
    </row>
    <row r="108" spans="1:24" ht="21.75" customHeight="1">
      <c r="A108" s="11">
        <f t="shared" si="10"/>
        <v>0</v>
      </c>
      <c r="B108" s="2"/>
      <c r="C108" s="27"/>
      <c r="D108" s="49">
        <f>IF(ISNUMBER(C108),LOOKUP(C108,'工種番号'!$C$4:$C$55,'工種番号'!$D$4:$D$55),"")</f>
      </c>
      <c r="E108" s="55"/>
      <c r="F108" s="133"/>
      <c r="G108" s="148"/>
      <c r="H108" s="148"/>
      <c r="I108" s="149"/>
      <c r="J108" s="104"/>
      <c r="K108" s="77"/>
      <c r="L108" s="74"/>
      <c r="M108" s="53"/>
      <c r="N108" s="110">
        <f t="shared" si="11"/>
      </c>
      <c r="O108" s="111"/>
      <c r="P108" s="66"/>
      <c r="Q108" s="67"/>
      <c r="R108" s="38"/>
      <c r="S108" s="112">
        <f>IF(R108="","",LOOKUP(R108,'工種番号'!$C$4:$C$55,'工種番号'!$D$4:$D$55))</f>
      </c>
      <c r="T108" s="113"/>
      <c r="U108" s="114"/>
      <c r="V108" s="115"/>
      <c r="W108" s="33"/>
      <c r="X108" s="3"/>
    </row>
    <row r="109" spans="1:24" ht="21.75" customHeight="1">
      <c r="A109" s="11">
        <f t="shared" si="10"/>
        <v>0</v>
      </c>
      <c r="B109" s="2"/>
      <c r="C109" s="27"/>
      <c r="D109" s="49">
        <f>IF(ISNUMBER(C109),LOOKUP(C109,'工種番号'!$C$4:$C$55,'工種番号'!$D$4:$D$55),"")</f>
      </c>
      <c r="E109" s="55"/>
      <c r="F109" s="133"/>
      <c r="G109" s="148"/>
      <c r="H109" s="148"/>
      <c r="I109" s="149"/>
      <c r="J109" s="104"/>
      <c r="K109" s="77"/>
      <c r="L109" s="74"/>
      <c r="M109" s="53"/>
      <c r="N109" s="110">
        <f t="shared" si="11"/>
      </c>
      <c r="O109" s="111"/>
      <c r="P109" s="66"/>
      <c r="Q109" s="67"/>
      <c r="R109" s="38"/>
      <c r="S109" s="112">
        <f>IF(R109="","",LOOKUP(R109,'工種番号'!$C$4:$C$55,'工種番号'!$D$4:$D$55))</f>
      </c>
      <c r="T109" s="113"/>
      <c r="U109" s="114"/>
      <c r="V109" s="115"/>
      <c r="W109" s="33"/>
      <c r="X109" s="3"/>
    </row>
    <row r="110" spans="1:24" ht="21.75" customHeight="1">
      <c r="A110" s="11">
        <f t="shared" si="10"/>
        <v>0</v>
      </c>
      <c r="B110" s="2"/>
      <c r="C110" s="27"/>
      <c r="D110" s="49">
        <f>IF(ISNUMBER(C110),LOOKUP(C110,'工種番号'!$C$4:$C$55,'工種番号'!$D$4:$D$55),"")</f>
      </c>
      <c r="E110" s="55"/>
      <c r="F110" s="133"/>
      <c r="G110" s="148"/>
      <c r="H110" s="148"/>
      <c r="I110" s="149"/>
      <c r="J110" s="104"/>
      <c r="K110" s="77"/>
      <c r="L110" s="74"/>
      <c r="M110" s="53"/>
      <c r="N110" s="110">
        <f t="shared" si="11"/>
      </c>
      <c r="O110" s="111"/>
      <c r="P110" s="66"/>
      <c r="Q110" s="67"/>
      <c r="R110" s="39"/>
      <c r="S110" s="112">
        <f>IF(R110="","",LOOKUP(R110,'工種番号'!$C$4:$C$55,'工種番号'!$D$4:$D$55))</f>
      </c>
      <c r="T110" s="113"/>
      <c r="U110" s="114"/>
      <c r="V110" s="115"/>
      <c r="W110" s="33"/>
      <c r="X110" s="3"/>
    </row>
    <row r="111" spans="1:24" ht="21.75" customHeight="1">
      <c r="A111" s="11">
        <f t="shared" si="10"/>
        <v>0</v>
      </c>
      <c r="B111" s="2"/>
      <c r="C111" s="27"/>
      <c r="D111" s="49">
        <f>IF(ISNUMBER(C111),LOOKUP(C111,'工種番号'!$C$4:$C$55,'工種番号'!$D$4:$D$55),"")</f>
      </c>
      <c r="E111" s="55"/>
      <c r="F111" s="133"/>
      <c r="G111" s="148"/>
      <c r="H111" s="148"/>
      <c r="I111" s="149"/>
      <c r="J111" s="104"/>
      <c r="K111" s="77"/>
      <c r="L111" s="74"/>
      <c r="M111" s="53"/>
      <c r="N111" s="110">
        <f t="shared" si="11"/>
      </c>
      <c r="O111" s="111"/>
      <c r="P111" s="66"/>
      <c r="Q111" s="67"/>
      <c r="R111" s="39"/>
      <c r="S111" s="112">
        <f>IF(R111="","",LOOKUP(R111,'工種番号'!$C$4:$C$55,'工種番号'!$D$4:$D$55))</f>
      </c>
      <c r="T111" s="113"/>
      <c r="U111" s="114"/>
      <c r="V111" s="115"/>
      <c r="W111" s="33"/>
      <c r="X111" s="3"/>
    </row>
    <row r="112" spans="1:24" ht="21.75" customHeight="1">
      <c r="A112" s="11">
        <f t="shared" si="10"/>
        <v>0</v>
      </c>
      <c r="B112" s="2"/>
      <c r="C112" s="18"/>
      <c r="D112" s="49">
        <f>IF(ISNUMBER(C112),LOOKUP(C112,'工種番号'!$C$4:$C$55,'工種番号'!$D$4:$D$55),"")</f>
      </c>
      <c r="E112" s="55"/>
      <c r="F112" s="133"/>
      <c r="G112" s="148"/>
      <c r="H112" s="148"/>
      <c r="I112" s="149"/>
      <c r="J112" s="104"/>
      <c r="K112" s="77"/>
      <c r="L112" s="74"/>
      <c r="M112" s="53"/>
      <c r="N112" s="110">
        <f t="shared" si="11"/>
      </c>
      <c r="O112" s="111"/>
      <c r="P112" s="66"/>
      <c r="Q112" s="67"/>
      <c r="R112" s="39"/>
      <c r="S112" s="112">
        <f>IF(R112="","",LOOKUP(R112,'工種番号'!$C$4:$C$55,'工種番号'!$D$4:$D$55))</f>
      </c>
      <c r="T112" s="113"/>
      <c r="U112" s="114"/>
      <c r="V112" s="115"/>
      <c r="W112" s="33"/>
      <c r="X112" s="3"/>
    </row>
    <row r="113" spans="1:24" ht="21.75" customHeight="1">
      <c r="A113" s="11">
        <f t="shared" si="10"/>
        <v>0</v>
      </c>
      <c r="B113" s="2"/>
      <c r="C113" s="27"/>
      <c r="D113" s="49">
        <f>IF(ISNUMBER(C113),LOOKUP(C113,'工種番号'!$C$4:$C$55,'工種番号'!$D$4:$D$55),"")</f>
      </c>
      <c r="E113" s="55"/>
      <c r="F113" s="133"/>
      <c r="G113" s="148"/>
      <c r="H113" s="148"/>
      <c r="I113" s="149"/>
      <c r="J113" s="104"/>
      <c r="K113" s="77"/>
      <c r="L113" s="74"/>
      <c r="M113" s="53"/>
      <c r="N113" s="110">
        <f t="shared" si="11"/>
      </c>
      <c r="O113" s="111"/>
      <c r="P113" s="66"/>
      <c r="Q113" s="67"/>
      <c r="R113" s="39"/>
      <c r="S113" s="112">
        <f>IF(R113="","",LOOKUP(R113,'工種番号'!$C$4:$C$55,'工種番号'!$D$4:$D$55))</f>
      </c>
      <c r="T113" s="113"/>
      <c r="U113" s="114"/>
      <c r="V113" s="115"/>
      <c r="W113" s="33"/>
      <c r="X113" s="3"/>
    </row>
    <row r="114" spans="1:24" ht="21.75" customHeight="1">
      <c r="A114" s="11">
        <f t="shared" si="10"/>
        <v>0</v>
      </c>
      <c r="B114" s="2"/>
      <c r="C114" s="27"/>
      <c r="D114" s="49">
        <f>IF(ISNUMBER(C114),LOOKUP(C114,'工種番号'!$C$4:$C$55,'工種番号'!$D$4:$D$55),"")</f>
      </c>
      <c r="E114" s="55"/>
      <c r="F114" s="133"/>
      <c r="G114" s="148"/>
      <c r="H114" s="148"/>
      <c r="I114" s="149"/>
      <c r="J114" s="104"/>
      <c r="K114" s="77"/>
      <c r="L114" s="74"/>
      <c r="M114" s="53"/>
      <c r="N114" s="110">
        <f t="shared" si="11"/>
      </c>
      <c r="O114" s="111"/>
      <c r="P114" s="66"/>
      <c r="Q114" s="67"/>
      <c r="R114" s="39"/>
      <c r="S114" s="112">
        <f>IF(R114="","",LOOKUP(R114,'工種番号'!$C$4:$C$55,'工種番号'!$D$4:$D$55))</f>
      </c>
      <c r="T114" s="113"/>
      <c r="U114" s="114"/>
      <c r="V114" s="115"/>
      <c r="W114" s="33"/>
      <c r="X114" s="3"/>
    </row>
    <row r="115" spans="1:24" ht="21.75" customHeight="1">
      <c r="A115" s="11">
        <f t="shared" si="10"/>
        <v>0</v>
      </c>
      <c r="B115" s="2"/>
      <c r="C115" s="27"/>
      <c r="D115" s="49">
        <f>IF(ISNUMBER(C115),LOOKUP(C115,'工種番号'!$C$4:$C$55,'工種番号'!$D$4:$D$55),"")</f>
      </c>
      <c r="E115" s="55"/>
      <c r="F115" s="133"/>
      <c r="G115" s="148"/>
      <c r="H115" s="148"/>
      <c r="I115" s="149"/>
      <c r="J115" s="104"/>
      <c r="K115" s="77"/>
      <c r="L115" s="74"/>
      <c r="M115" s="53"/>
      <c r="N115" s="110">
        <f t="shared" si="11"/>
      </c>
      <c r="O115" s="111"/>
      <c r="P115" s="66"/>
      <c r="Q115" s="67"/>
      <c r="R115" s="39"/>
      <c r="S115" s="112">
        <f>IF(R115="","",LOOKUP(R115,'工種番号'!$C$4:$C$55,'工種番号'!$D$4:$D$55))</f>
      </c>
      <c r="T115" s="113"/>
      <c r="U115" s="114"/>
      <c r="V115" s="115"/>
      <c r="W115" s="33"/>
      <c r="X115" s="3"/>
    </row>
    <row r="116" spans="1:24" ht="21.75" customHeight="1">
      <c r="A116" s="11">
        <f t="shared" si="10"/>
        <v>0</v>
      </c>
      <c r="B116" s="2"/>
      <c r="C116" s="27"/>
      <c r="D116" s="49">
        <f>IF(ISNUMBER(C116),LOOKUP(C116,'工種番号'!$C$4:$C$55,'工種番号'!$D$4:$D$55),"")</f>
      </c>
      <c r="E116" s="55"/>
      <c r="F116" s="133"/>
      <c r="G116" s="148"/>
      <c r="H116" s="148"/>
      <c r="I116" s="149"/>
      <c r="J116" s="104"/>
      <c r="K116" s="77"/>
      <c r="L116" s="74"/>
      <c r="M116" s="53"/>
      <c r="N116" s="110">
        <f t="shared" si="11"/>
      </c>
      <c r="O116" s="111"/>
      <c r="P116" s="66"/>
      <c r="Q116" s="67"/>
      <c r="R116" s="40"/>
      <c r="S116" s="112">
        <f>IF(R116="","",LOOKUP(R116,'工種番号'!$C$4:$C$55,'工種番号'!$D$4:$D$55))</f>
      </c>
      <c r="T116" s="113"/>
      <c r="U116" s="114"/>
      <c r="V116" s="115"/>
      <c r="W116" s="33"/>
      <c r="X116" s="3"/>
    </row>
    <row r="117" spans="1:24" ht="21.75" customHeight="1">
      <c r="A117" s="11">
        <f t="shared" si="10"/>
        <v>0</v>
      </c>
      <c r="B117" s="2"/>
      <c r="C117" s="18"/>
      <c r="D117" s="49">
        <f>IF(ISNUMBER(C117),LOOKUP(C117,'工種番号'!$C$4:$C$55,'工種番号'!$D$4:$D$55),"")</f>
      </c>
      <c r="E117" s="55"/>
      <c r="F117" s="133"/>
      <c r="G117" s="148"/>
      <c r="H117" s="148"/>
      <c r="I117" s="149"/>
      <c r="J117" s="104"/>
      <c r="K117" s="77"/>
      <c r="L117" s="74"/>
      <c r="M117" s="53"/>
      <c r="N117" s="110">
        <f t="shared" si="11"/>
      </c>
      <c r="O117" s="111"/>
      <c r="P117" s="66"/>
      <c r="Q117" s="67"/>
      <c r="R117" s="40"/>
      <c r="S117" s="112">
        <f>IF(R117="","",LOOKUP(R117,'工種番号'!$C$4:$C$55,'工種番号'!$D$4:$D$55))</f>
      </c>
      <c r="T117" s="113"/>
      <c r="U117" s="114"/>
      <c r="V117" s="115"/>
      <c r="W117" s="33"/>
      <c r="X117" s="3"/>
    </row>
    <row r="118" spans="1:24" ht="21.75" customHeight="1">
      <c r="A118" s="11">
        <f t="shared" si="10"/>
        <v>0</v>
      </c>
      <c r="B118" s="2"/>
      <c r="C118" s="18"/>
      <c r="D118" s="49">
        <f>IF(ISNUMBER(C118),LOOKUP(C118,'工種番号'!$C$4:$C$55,'工種番号'!$D$4:$D$55),"")</f>
      </c>
      <c r="E118" s="55"/>
      <c r="F118" s="133"/>
      <c r="G118" s="148"/>
      <c r="H118" s="148"/>
      <c r="I118" s="149"/>
      <c r="J118" s="104"/>
      <c r="K118" s="77"/>
      <c r="L118" s="74"/>
      <c r="M118" s="53"/>
      <c r="N118" s="110">
        <f t="shared" si="11"/>
      </c>
      <c r="O118" s="111"/>
      <c r="P118" s="66"/>
      <c r="Q118" s="67"/>
      <c r="R118" s="40"/>
      <c r="S118" s="112">
        <f>IF(R118="","",LOOKUP(R118,'工種番号'!$C$4:$C$55,'工種番号'!$D$4:$D$55))</f>
      </c>
      <c r="T118" s="113"/>
      <c r="U118" s="114"/>
      <c r="V118" s="115"/>
      <c r="W118" s="33"/>
      <c r="X118" s="3"/>
    </row>
    <row r="119" spans="1:24" ht="21.75" customHeight="1">
      <c r="A119" s="11">
        <f t="shared" si="10"/>
        <v>0</v>
      </c>
      <c r="B119" s="2"/>
      <c r="C119" s="27"/>
      <c r="D119" s="49">
        <f>IF(ISNUMBER(C119),LOOKUP(C119,'工種番号'!$C$4:$C$55,'工種番号'!$D$4:$D$55),"")</f>
      </c>
      <c r="E119" s="55"/>
      <c r="F119" s="133"/>
      <c r="G119" s="148"/>
      <c r="H119" s="148"/>
      <c r="I119" s="149"/>
      <c r="J119" s="104"/>
      <c r="K119" s="77"/>
      <c r="L119" s="74"/>
      <c r="M119" s="53"/>
      <c r="N119" s="110">
        <f t="shared" si="11"/>
      </c>
      <c r="O119" s="111"/>
      <c r="P119" s="66"/>
      <c r="Q119" s="67"/>
      <c r="R119" s="40"/>
      <c r="S119" s="112">
        <f>IF(R119="","",LOOKUP(R119,'工種番号'!$C$4:$C$55,'工種番号'!$D$4:$D$55))</f>
      </c>
      <c r="T119" s="113"/>
      <c r="U119" s="114"/>
      <c r="V119" s="115"/>
      <c r="W119" s="33"/>
      <c r="X119" s="3"/>
    </row>
    <row r="120" spans="1:24" ht="21.75" customHeight="1">
      <c r="A120" s="11">
        <f t="shared" si="10"/>
        <v>0</v>
      </c>
      <c r="B120" s="2"/>
      <c r="C120" s="27"/>
      <c r="D120" s="49">
        <f>IF(ISNUMBER(C120),LOOKUP(C120,'工種番号'!$C$4:$C$55,'工種番号'!$D$4:$D$55),"")</f>
      </c>
      <c r="E120" s="55"/>
      <c r="F120" s="133"/>
      <c r="G120" s="148"/>
      <c r="H120" s="148"/>
      <c r="I120" s="149"/>
      <c r="J120" s="104"/>
      <c r="K120" s="77"/>
      <c r="L120" s="74"/>
      <c r="M120" s="53"/>
      <c r="N120" s="110">
        <f t="shared" si="11"/>
      </c>
      <c r="O120" s="111"/>
      <c r="P120" s="66"/>
      <c r="Q120" s="67"/>
      <c r="R120" s="40"/>
      <c r="S120" s="112">
        <f>IF(R120="","",LOOKUP(R120,'工種番号'!$C$4:$C$55,'工種番号'!$D$4:$D$55))</f>
      </c>
      <c r="T120" s="113"/>
      <c r="U120" s="114"/>
      <c r="V120" s="115"/>
      <c r="W120" s="33"/>
      <c r="X120" s="3"/>
    </row>
    <row r="121" spans="1:24" ht="21.75" customHeight="1">
      <c r="A121" s="11">
        <f t="shared" si="10"/>
        <v>0</v>
      </c>
      <c r="B121" s="2"/>
      <c r="C121" s="27"/>
      <c r="D121" s="49">
        <f>IF(ISNUMBER(C121),LOOKUP(C121,'工種番号'!$C$4:$C$55,'工種番号'!$D$4:$D$55),"")</f>
      </c>
      <c r="E121" s="55"/>
      <c r="F121" s="133"/>
      <c r="G121" s="148"/>
      <c r="H121" s="148"/>
      <c r="I121" s="149"/>
      <c r="J121" s="104"/>
      <c r="K121" s="77"/>
      <c r="L121" s="74"/>
      <c r="M121" s="53"/>
      <c r="N121" s="110">
        <f t="shared" si="11"/>
      </c>
      <c r="O121" s="111"/>
      <c r="P121" s="66"/>
      <c r="Q121" s="67"/>
      <c r="R121" s="40"/>
      <c r="S121" s="112">
        <f>IF(R121="","",LOOKUP(R121,'工種番号'!$C$4:$C$55,'工種番号'!$D$4:$D$55))</f>
      </c>
      <c r="T121" s="113"/>
      <c r="U121" s="114"/>
      <c r="V121" s="115"/>
      <c r="W121" s="33"/>
      <c r="X121" s="3"/>
    </row>
    <row r="122" spans="1:24" ht="21.75" customHeight="1">
      <c r="A122" s="11">
        <f t="shared" si="10"/>
        <v>0</v>
      </c>
      <c r="B122" s="2"/>
      <c r="C122" s="27"/>
      <c r="D122" s="49">
        <f>IF(ISNUMBER(C122),LOOKUP(C122,'工種番号'!$C$4:$C$55,'工種番号'!$D$4:$D$55),"")</f>
      </c>
      <c r="E122" s="55"/>
      <c r="F122" s="133"/>
      <c r="G122" s="148"/>
      <c r="H122" s="148"/>
      <c r="I122" s="149"/>
      <c r="J122" s="104"/>
      <c r="K122" s="77"/>
      <c r="L122" s="74"/>
      <c r="M122" s="53"/>
      <c r="N122" s="110">
        <f t="shared" si="11"/>
      </c>
      <c r="O122" s="111"/>
      <c r="P122" s="66"/>
      <c r="Q122" s="67"/>
      <c r="R122" s="40"/>
      <c r="S122" s="112">
        <f>IF(R122="","",LOOKUP(R122,'工種番号'!$C$4:$C$55,'工種番号'!$D$4:$D$55))</f>
      </c>
      <c r="T122" s="113"/>
      <c r="U122" s="114"/>
      <c r="V122" s="115"/>
      <c r="W122" s="33"/>
      <c r="X122" s="3"/>
    </row>
    <row r="123" spans="1:24" ht="21.75" customHeight="1">
      <c r="A123" s="11">
        <f t="shared" si="10"/>
        <v>0</v>
      </c>
      <c r="B123" s="2"/>
      <c r="C123" s="27"/>
      <c r="D123" s="49">
        <f>IF(ISNUMBER(C123),LOOKUP(C123,'工種番号'!$C$4:$C$55,'工種番号'!$D$4:$D$55),"")</f>
      </c>
      <c r="E123" s="55"/>
      <c r="F123" s="133"/>
      <c r="G123" s="148"/>
      <c r="H123" s="148"/>
      <c r="I123" s="149"/>
      <c r="J123" s="104"/>
      <c r="K123" s="77"/>
      <c r="L123" s="74"/>
      <c r="M123" s="53"/>
      <c r="N123" s="110">
        <f t="shared" si="11"/>
      </c>
      <c r="O123" s="111"/>
      <c r="P123" s="66"/>
      <c r="Q123" s="67"/>
      <c r="R123" s="40"/>
      <c r="S123" s="112">
        <f>IF(R123="","",LOOKUP(R123,'工種番号'!$C$4:$C$55,'工種番号'!$D$4:$D$55))</f>
      </c>
      <c r="T123" s="113"/>
      <c r="U123" s="114"/>
      <c r="V123" s="115"/>
      <c r="W123" s="33"/>
      <c r="X123" s="3"/>
    </row>
    <row r="124" spans="1:24" ht="21.75" customHeight="1">
      <c r="A124" s="11">
        <f t="shared" si="10"/>
        <v>0</v>
      </c>
      <c r="B124" s="2"/>
      <c r="C124" s="18"/>
      <c r="D124" s="49">
        <f>IF(ISNUMBER(C124),LOOKUP(C124,'工種番号'!$C$4:$C$55,'工種番号'!$D$4:$D$55),"")</f>
      </c>
      <c r="E124" s="55"/>
      <c r="F124" s="133"/>
      <c r="G124" s="148"/>
      <c r="H124" s="148"/>
      <c r="I124" s="149"/>
      <c r="J124" s="104"/>
      <c r="K124" s="77"/>
      <c r="L124" s="74"/>
      <c r="M124" s="53"/>
      <c r="N124" s="110">
        <f t="shared" si="11"/>
      </c>
      <c r="O124" s="111"/>
      <c r="P124" s="66"/>
      <c r="Q124" s="67"/>
      <c r="R124" s="40"/>
      <c r="S124" s="112">
        <f>IF(R124="","",LOOKUP(R124,'工種番号'!$C$4:$C$55,'工種番号'!$D$4:$D$55))</f>
      </c>
      <c r="T124" s="113"/>
      <c r="U124" s="114"/>
      <c r="V124" s="115"/>
      <c r="W124" s="33"/>
      <c r="X124" s="3"/>
    </row>
    <row r="125" spans="1:24" ht="21.75" customHeight="1">
      <c r="A125" s="11">
        <f t="shared" si="10"/>
        <v>0</v>
      </c>
      <c r="B125" s="2"/>
      <c r="C125" s="18"/>
      <c r="D125" s="49">
        <f>IF(ISNUMBER(C125),LOOKUP(C125,'工種番号'!$C$4:$C$55,'工種番号'!$D$4:$D$55),"")</f>
      </c>
      <c r="E125" s="55"/>
      <c r="F125" s="133"/>
      <c r="G125" s="148"/>
      <c r="H125" s="148"/>
      <c r="I125" s="149"/>
      <c r="J125" s="104"/>
      <c r="K125" s="77"/>
      <c r="L125" s="74"/>
      <c r="M125" s="53"/>
      <c r="N125" s="110">
        <f t="shared" si="11"/>
      </c>
      <c r="O125" s="111"/>
      <c r="P125" s="66"/>
      <c r="Q125" s="67"/>
      <c r="R125" s="40"/>
      <c r="S125" s="112">
        <f>IF(R125="","",LOOKUP(R125,'工種番号'!$C$4:$C$55,'工種番号'!$D$4:$D$55))</f>
      </c>
      <c r="T125" s="113"/>
      <c r="U125" s="114"/>
      <c r="V125" s="115"/>
      <c r="W125" s="33"/>
      <c r="X125" s="3"/>
    </row>
    <row r="126" spans="1:24" ht="21.75" customHeight="1">
      <c r="A126" s="11">
        <f t="shared" si="10"/>
        <v>0</v>
      </c>
      <c r="B126" s="2"/>
      <c r="C126" s="18"/>
      <c r="D126" s="49">
        <f>IF(ISNUMBER(C126),LOOKUP(C126,'工種番号'!$C$4:$C$55,'工種番号'!$D$4:$D$55),"")</f>
      </c>
      <c r="E126" s="55"/>
      <c r="F126" s="133"/>
      <c r="G126" s="148"/>
      <c r="H126" s="148"/>
      <c r="I126" s="149"/>
      <c r="J126" s="104"/>
      <c r="K126" s="77"/>
      <c r="L126" s="74"/>
      <c r="M126" s="53"/>
      <c r="N126" s="110">
        <f t="shared" si="11"/>
      </c>
      <c r="O126" s="111"/>
      <c r="P126" s="66"/>
      <c r="Q126" s="67"/>
      <c r="R126" s="40"/>
      <c r="S126" s="112">
        <f>IF(R126="","",LOOKUP(R126,'工種番号'!$C$4:$C$55,'工種番号'!$D$4:$D$55))</f>
      </c>
      <c r="T126" s="113"/>
      <c r="U126" s="114"/>
      <c r="V126" s="115"/>
      <c r="W126" s="33"/>
      <c r="X126" s="3"/>
    </row>
    <row r="127" spans="1:24" ht="21.75" customHeight="1">
      <c r="A127" s="11">
        <f t="shared" si="10"/>
        <v>0</v>
      </c>
      <c r="B127" s="2"/>
      <c r="C127" s="27"/>
      <c r="D127" s="49">
        <f>IF(ISNUMBER(C127),LOOKUP(C127,'工種番号'!$C$4:$C$55,'工種番号'!$D$4:$D$55),"")</f>
      </c>
      <c r="E127" s="55"/>
      <c r="F127" s="133"/>
      <c r="G127" s="148"/>
      <c r="H127" s="148"/>
      <c r="I127" s="149"/>
      <c r="J127" s="104"/>
      <c r="K127" s="77"/>
      <c r="L127" s="74"/>
      <c r="M127" s="53"/>
      <c r="N127" s="110">
        <f t="shared" si="11"/>
      </c>
      <c r="O127" s="111"/>
      <c r="P127" s="66"/>
      <c r="Q127" s="67"/>
      <c r="R127" s="40"/>
      <c r="S127" s="112">
        <f>IF(R127="","",LOOKUP(R127,'工種番号'!$C$4:$C$55,'工種番号'!$D$4:$D$55))</f>
      </c>
      <c r="T127" s="113"/>
      <c r="U127" s="114"/>
      <c r="V127" s="115"/>
      <c r="W127" s="33"/>
      <c r="X127" s="3"/>
    </row>
    <row r="128" spans="1:24" ht="21.75" customHeight="1">
      <c r="A128" s="11">
        <f t="shared" si="10"/>
        <v>0</v>
      </c>
      <c r="B128" s="2"/>
      <c r="C128" s="27"/>
      <c r="D128" s="49">
        <f>IF(ISNUMBER(C128),LOOKUP(C128,'工種番号'!$C$4:$C$55,'工種番号'!$D$4:$D$55),"")</f>
      </c>
      <c r="E128" s="55"/>
      <c r="F128" s="133"/>
      <c r="G128" s="148"/>
      <c r="H128" s="148"/>
      <c r="I128" s="149"/>
      <c r="J128" s="104"/>
      <c r="K128" s="77"/>
      <c r="L128" s="74"/>
      <c r="M128" s="53"/>
      <c r="N128" s="110">
        <f t="shared" si="11"/>
      </c>
      <c r="O128" s="111"/>
      <c r="P128" s="66"/>
      <c r="Q128" s="67"/>
      <c r="R128" s="40"/>
      <c r="S128" s="112">
        <f>IF(R128="","",LOOKUP(R128,'工種番号'!$C$4:$C$55,'工種番号'!$D$4:$D$55))</f>
      </c>
      <c r="T128" s="113"/>
      <c r="U128" s="114"/>
      <c r="V128" s="115"/>
      <c r="W128" s="33"/>
      <c r="X128" s="3"/>
    </row>
    <row r="129" spans="1:24" ht="21.75" customHeight="1" thickBot="1">
      <c r="A129" s="11">
        <f t="shared" si="10"/>
        <v>0</v>
      </c>
      <c r="B129" s="2"/>
      <c r="C129" s="18"/>
      <c r="D129" s="49">
        <f>IF(ISNUMBER(C129),LOOKUP(C129,'工種番号'!$C$4:$C$55,'工種番号'!$D$4:$D$55),"")</f>
      </c>
      <c r="E129" s="55"/>
      <c r="F129" s="133"/>
      <c r="G129" s="148"/>
      <c r="H129" s="148"/>
      <c r="I129" s="149"/>
      <c r="J129" s="104"/>
      <c r="K129" s="77"/>
      <c r="L129" s="74"/>
      <c r="M129" s="53"/>
      <c r="N129" s="110">
        <f t="shared" si="11"/>
      </c>
      <c r="O129" s="111"/>
      <c r="P129" s="66"/>
      <c r="Q129" s="67"/>
      <c r="R129" s="41"/>
      <c r="S129" s="116">
        <f>IF(R129="","",LOOKUP(R129,'工種番号'!$C$4:$C$55,'工種番号'!$D$4:$D$55))</f>
      </c>
      <c r="T129" s="117"/>
      <c r="U129" s="118"/>
      <c r="V129" s="119"/>
      <c r="W129" s="34"/>
      <c r="X129" s="3"/>
    </row>
    <row r="130" spans="1:24" ht="21.75" customHeight="1">
      <c r="A130" s="11"/>
      <c r="B130" s="2"/>
      <c r="C130" s="120" t="s">
        <v>10</v>
      </c>
      <c r="D130" s="121"/>
      <c r="E130" s="37" t="s">
        <v>15</v>
      </c>
      <c r="F130" s="120" t="s">
        <v>16</v>
      </c>
      <c r="G130" s="122"/>
      <c r="H130" s="122"/>
      <c r="I130" s="122"/>
      <c r="J130" s="83"/>
      <c r="K130" s="37" t="s">
        <v>17</v>
      </c>
      <c r="L130" s="37" t="s">
        <v>18</v>
      </c>
      <c r="M130" s="54" t="s">
        <v>19</v>
      </c>
      <c r="N130" s="123" t="s">
        <v>20</v>
      </c>
      <c r="O130" s="124"/>
      <c r="P130" s="68"/>
      <c r="Q130" s="67"/>
      <c r="R130" s="125" t="s">
        <v>21</v>
      </c>
      <c r="S130" s="126"/>
      <c r="T130" s="126"/>
      <c r="U130" s="127" t="s">
        <v>22</v>
      </c>
      <c r="V130" s="127"/>
      <c r="W130" s="128"/>
      <c r="X130" s="3"/>
    </row>
    <row r="131" spans="1:24" ht="21.75" customHeight="1">
      <c r="A131" s="11">
        <f t="shared" si="10"/>
        <v>0</v>
      </c>
      <c r="B131" s="2"/>
      <c r="C131" s="18"/>
      <c r="D131" s="48">
        <f>IF(ISNUMBER(C131),LOOKUP(C131,'工種番号'!$C$4:$C$55,'工種番号'!$D$4:$D$55),"")</f>
      </c>
      <c r="E131" s="55"/>
      <c r="F131" s="133"/>
      <c r="G131" s="148"/>
      <c r="H131" s="148"/>
      <c r="I131" s="149"/>
      <c r="J131" s="104"/>
      <c r="K131" s="77"/>
      <c r="L131" s="74"/>
      <c r="M131" s="53"/>
      <c r="N131" s="110">
        <f aca="true" t="shared" si="12" ref="N131:N153">IF(ISBLANK(M131),"",ROUND(K131*M131,0))</f>
      </c>
      <c r="O131" s="111"/>
      <c r="P131" s="66"/>
      <c r="Q131" s="67"/>
      <c r="R131" s="38"/>
      <c r="S131" s="112">
        <f>IF(R131="","",LOOKUP(R131,'工種番号'!$C$4:$C$55,'工種番号'!$D$4:$D$55))</f>
      </c>
      <c r="T131" s="113"/>
      <c r="U131" s="114"/>
      <c r="V131" s="115"/>
      <c r="W131" s="33"/>
      <c r="X131" s="3"/>
    </row>
    <row r="132" spans="1:24" ht="21.75" customHeight="1">
      <c r="A132" s="11">
        <f t="shared" si="10"/>
        <v>0</v>
      </c>
      <c r="B132" s="2"/>
      <c r="C132" s="27"/>
      <c r="D132" s="49">
        <f>IF(ISNUMBER(C132),LOOKUP(C132,'工種番号'!$C$4:$C$55,'工種番号'!$D$4:$D$55),"")</f>
      </c>
      <c r="E132" s="55"/>
      <c r="F132" s="133"/>
      <c r="G132" s="148"/>
      <c r="H132" s="148"/>
      <c r="I132" s="149"/>
      <c r="J132" s="104"/>
      <c r="K132" s="77"/>
      <c r="L132" s="74"/>
      <c r="M132" s="53"/>
      <c r="N132" s="110">
        <f t="shared" si="12"/>
      </c>
      <c r="O132" s="111"/>
      <c r="P132" s="66"/>
      <c r="Q132" s="67"/>
      <c r="R132" s="38"/>
      <c r="S132" s="112">
        <f>IF(R132="","",LOOKUP(R132,'工種番号'!$C$4:$C$55,'工種番号'!$D$4:$D$55))</f>
      </c>
      <c r="T132" s="113"/>
      <c r="U132" s="114"/>
      <c r="V132" s="115"/>
      <c r="W132" s="33"/>
      <c r="X132" s="3"/>
    </row>
    <row r="133" spans="1:24" ht="21.75" customHeight="1">
      <c r="A133" s="11">
        <f t="shared" si="10"/>
        <v>0</v>
      </c>
      <c r="B133" s="2"/>
      <c r="C133" s="27"/>
      <c r="D133" s="49">
        <f>IF(ISNUMBER(C133),LOOKUP(C133,'工種番号'!$C$4:$C$55,'工種番号'!$D$4:$D$55),"")</f>
      </c>
      <c r="E133" s="55"/>
      <c r="F133" s="133"/>
      <c r="G133" s="148"/>
      <c r="H133" s="148"/>
      <c r="I133" s="149"/>
      <c r="J133" s="104"/>
      <c r="K133" s="77"/>
      <c r="L133" s="74"/>
      <c r="M133" s="53"/>
      <c r="N133" s="110">
        <f t="shared" si="12"/>
      </c>
      <c r="O133" s="111"/>
      <c r="P133" s="66"/>
      <c r="Q133" s="67"/>
      <c r="R133" s="38"/>
      <c r="S133" s="112">
        <f>IF(R133="","",LOOKUP(R133,'工種番号'!$C$4:$C$55,'工種番号'!$D$4:$D$55))</f>
      </c>
      <c r="T133" s="113"/>
      <c r="U133" s="114"/>
      <c r="V133" s="115"/>
      <c r="W133" s="33"/>
      <c r="X133" s="3"/>
    </row>
    <row r="134" spans="1:24" ht="21.75" customHeight="1">
      <c r="A134" s="11">
        <f t="shared" si="10"/>
        <v>0</v>
      </c>
      <c r="B134" s="2"/>
      <c r="C134" s="27"/>
      <c r="D134" s="49">
        <f>IF(ISNUMBER(C134),LOOKUP(C134,'工種番号'!$C$4:$C$55,'工種番号'!$D$4:$D$55),"")</f>
      </c>
      <c r="E134" s="55"/>
      <c r="F134" s="133"/>
      <c r="G134" s="148"/>
      <c r="H134" s="148"/>
      <c r="I134" s="149"/>
      <c r="J134" s="104"/>
      <c r="K134" s="77"/>
      <c r="L134" s="74"/>
      <c r="M134" s="53"/>
      <c r="N134" s="110">
        <f t="shared" si="12"/>
      </c>
      <c r="O134" s="111"/>
      <c r="P134" s="66"/>
      <c r="Q134" s="67"/>
      <c r="R134" s="39"/>
      <c r="S134" s="112">
        <f>IF(R134="","",LOOKUP(R134,'工種番号'!$C$4:$C$55,'工種番号'!$D$4:$D$55))</f>
      </c>
      <c r="T134" s="113"/>
      <c r="U134" s="114"/>
      <c r="V134" s="115"/>
      <c r="W134" s="33"/>
      <c r="X134" s="3"/>
    </row>
    <row r="135" spans="1:24" ht="21.75" customHeight="1">
      <c r="A135" s="11">
        <f t="shared" si="10"/>
        <v>0</v>
      </c>
      <c r="B135" s="2"/>
      <c r="C135" s="27"/>
      <c r="D135" s="49">
        <f>IF(ISNUMBER(C135),LOOKUP(C135,'工種番号'!$C$4:$C$55,'工種番号'!$D$4:$D$55),"")</f>
      </c>
      <c r="E135" s="55"/>
      <c r="F135" s="133"/>
      <c r="G135" s="148"/>
      <c r="H135" s="148"/>
      <c r="I135" s="149"/>
      <c r="J135" s="104"/>
      <c r="K135" s="77"/>
      <c r="L135" s="74"/>
      <c r="M135" s="53"/>
      <c r="N135" s="110">
        <f t="shared" si="12"/>
      </c>
      <c r="O135" s="111"/>
      <c r="P135" s="66"/>
      <c r="Q135" s="67"/>
      <c r="R135" s="39"/>
      <c r="S135" s="112">
        <f>IF(R135="","",LOOKUP(R135,'工種番号'!$C$4:$C$55,'工種番号'!$D$4:$D$55))</f>
      </c>
      <c r="T135" s="113"/>
      <c r="U135" s="114"/>
      <c r="V135" s="115"/>
      <c r="W135" s="33"/>
      <c r="X135" s="3"/>
    </row>
    <row r="136" spans="1:24" ht="21.75" customHeight="1">
      <c r="A136" s="11">
        <f t="shared" si="10"/>
        <v>0</v>
      </c>
      <c r="B136" s="2"/>
      <c r="C136" s="18"/>
      <c r="D136" s="49">
        <f>IF(ISNUMBER(C136),LOOKUP(C136,'工種番号'!$C$4:$C$55,'工種番号'!$D$4:$D$55),"")</f>
      </c>
      <c r="E136" s="55"/>
      <c r="F136" s="133"/>
      <c r="G136" s="148"/>
      <c r="H136" s="148"/>
      <c r="I136" s="149"/>
      <c r="J136" s="104"/>
      <c r="K136" s="77"/>
      <c r="L136" s="74"/>
      <c r="M136" s="53"/>
      <c r="N136" s="110">
        <f t="shared" si="12"/>
      </c>
      <c r="O136" s="111"/>
      <c r="P136" s="66"/>
      <c r="Q136" s="67"/>
      <c r="R136" s="39"/>
      <c r="S136" s="112">
        <f>IF(R136="","",LOOKUP(R136,'工種番号'!$C$4:$C$55,'工種番号'!$D$4:$D$55))</f>
      </c>
      <c r="T136" s="113"/>
      <c r="U136" s="114"/>
      <c r="V136" s="115"/>
      <c r="W136" s="33"/>
      <c r="X136" s="3"/>
    </row>
    <row r="137" spans="1:24" ht="21.75" customHeight="1">
      <c r="A137" s="11">
        <f t="shared" si="10"/>
        <v>0</v>
      </c>
      <c r="B137" s="2"/>
      <c r="C137" s="27"/>
      <c r="D137" s="49">
        <f>IF(ISNUMBER(C137),LOOKUP(C137,'工種番号'!$C$4:$C$55,'工種番号'!$D$4:$D$55),"")</f>
      </c>
      <c r="E137" s="55"/>
      <c r="F137" s="133"/>
      <c r="G137" s="148"/>
      <c r="H137" s="148"/>
      <c r="I137" s="149"/>
      <c r="J137" s="104"/>
      <c r="K137" s="77"/>
      <c r="L137" s="74"/>
      <c r="M137" s="53"/>
      <c r="N137" s="110">
        <f t="shared" si="12"/>
      </c>
      <c r="O137" s="111"/>
      <c r="P137" s="66"/>
      <c r="Q137" s="67"/>
      <c r="R137" s="39"/>
      <c r="S137" s="112">
        <f>IF(R137="","",LOOKUP(R137,'工種番号'!$C$4:$C$55,'工種番号'!$D$4:$D$55))</f>
      </c>
      <c r="T137" s="113"/>
      <c r="U137" s="114"/>
      <c r="V137" s="115"/>
      <c r="W137" s="33"/>
      <c r="X137" s="3"/>
    </row>
    <row r="138" spans="1:24" ht="21.75" customHeight="1">
      <c r="A138" s="11">
        <f t="shared" si="10"/>
        <v>0</v>
      </c>
      <c r="B138" s="2"/>
      <c r="C138" s="27"/>
      <c r="D138" s="49">
        <f>IF(ISNUMBER(C138),LOOKUP(C138,'工種番号'!$C$4:$C$55,'工種番号'!$D$4:$D$55),"")</f>
      </c>
      <c r="E138" s="55"/>
      <c r="F138" s="133"/>
      <c r="G138" s="148"/>
      <c r="H138" s="148"/>
      <c r="I138" s="149"/>
      <c r="J138" s="104"/>
      <c r="K138" s="77"/>
      <c r="L138" s="74"/>
      <c r="M138" s="53"/>
      <c r="N138" s="110">
        <f t="shared" si="12"/>
      </c>
      <c r="O138" s="111"/>
      <c r="P138" s="66"/>
      <c r="Q138" s="67"/>
      <c r="R138" s="39"/>
      <c r="S138" s="112">
        <f>IF(R138="","",LOOKUP(R138,'工種番号'!$C$4:$C$55,'工種番号'!$D$4:$D$55))</f>
      </c>
      <c r="T138" s="113"/>
      <c r="U138" s="114"/>
      <c r="V138" s="115"/>
      <c r="W138" s="33"/>
      <c r="X138" s="3"/>
    </row>
    <row r="139" spans="1:24" ht="21.75" customHeight="1">
      <c r="A139" s="11">
        <f t="shared" si="10"/>
        <v>0</v>
      </c>
      <c r="B139" s="2"/>
      <c r="C139" s="27"/>
      <c r="D139" s="49">
        <f>IF(ISNUMBER(C139),LOOKUP(C139,'工種番号'!$C$4:$C$55,'工種番号'!$D$4:$D$55),"")</f>
      </c>
      <c r="E139" s="55"/>
      <c r="F139" s="133"/>
      <c r="G139" s="148"/>
      <c r="H139" s="148"/>
      <c r="I139" s="149"/>
      <c r="J139" s="104"/>
      <c r="K139" s="77"/>
      <c r="L139" s="74"/>
      <c r="M139" s="53"/>
      <c r="N139" s="110">
        <f t="shared" si="12"/>
      </c>
      <c r="O139" s="111"/>
      <c r="P139" s="66"/>
      <c r="Q139" s="67"/>
      <c r="R139" s="39"/>
      <c r="S139" s="112">
        <f>IF(R139="","",LOOKUP(R139,'工種番号'!$C$4:$C$55,'工種番号'!$D$4:$D$55))</f>
      </c>
      <c r="T139" s="113"/>
      <c r="U139" s="114"/>
      <c r="V139" s="115"/>
      <c r="W139" s="33"/>
      <c r="X139" s="3"/>
    </row>
    <row r="140" spans="1:24" ht="21.75" customHeight="1">
      <c r="A140" s="11">
        <f t="shared" si="10"/>
        <v>0</v>
      </c>
      <c r="B140" s="2"/>
      <c r="C140" s="27"/>
      <c r="D140" s="49">
        <f>IF(ISNUMBER(C140),LOOKUP(C140,'工種番号'!$C$4:$C$55,'工種番号'!$D$4:$D$55),"")</f>
      </c>
      <c r="E140" s="55"/>
      <c r="F140" s="133"/>
      <c r="G140" s="148"/>
      <c r="H140" s="148"/>
      <c r="I140" s="149"/>
      <c r="J140" s="104"/>
      <c r="K140" s="77"/>
      <c r="L140" s="74"/>
      <c r="M140" s="53"/>
      <c r="N140" s="110">
        <f t="shared" si="12"/>
      </c>
      <c r="O140" s="111"/>
      <c r="P140" s="66"/>
      <c r="Q140" s="67"/>
      <c r="R140" s="40"/>
      <c r="S140" s="112">
        <f>IF(R140="","",LOOKUP(R140,'工種番号'!$C$4:$C$55,'工種番号'!$D$4:$D$55))</f>
      </c>
      <c r="T140" s="113"/>
      <c r="U140" s="114"/>
      <c r="V140" s="115"/>
      <c r="W140" s="33"/>
      <c r="X140" s="3"/>
    </row>
    <row r="141" spans="1:24" ht="21.75" customHeight="1">
      <c r="A141" s="11">
        <f t="shared" si="10"/>
        <v>0</v>
      </c>
      <c r="B141" s="2"/>
      <c r="C141" s="18"/>
      <c r="D141" s="49">
        <f>IF(ISNUMBER(C141),LOOKUP(C141,'工種番号'!$C$4:$C$55,'工種番号'!$D$4:$D$55),"")</f>
      </c>
      <c r="E141" s="55"/>
      <c r="F141" s="133"/>
      <c r="G141" s="148"/>
      <c r="H141" s="148"/>
      <c r="I141" s="149"/>
      <c r="J141" s="104"/>
      <c r="K141" s="77"/>
      <c r="L141" s="74"/>
      <c r="M141" s="53"/>
      <c r="N141" s="110">
        <f t="shared" si="12"/>
      </c>
      <c r="O141" s="111"/>
      <c r="P141" s="66"/>
      <c r="Q141" s="67"/>
      <c r="R141" s="40"/>
      <c r="S141" s="112">
        <f>IF(R141="","",LOOKUP(R141,'工種番号'!$C$4:$C$55,'工種番号'!$D$4:$D$55))</f>
      </c>
      <c r="T141" s="113"/>
      <c r="U141" s="114"/>
      <c r="V141" s="115"/>
      <c r="W141" s="33"/>
      <c r="X141" s="3"/>
    </row>
    <row r="142" spans="1:24" ht="21.75" customHeight="1">
      <c r="A142" s="11">
        <f t="shared" si="10"/>
        <v>0</v>
      </c>
      <c r="B142" s="2"/>
      <c r="C142" s="18"/>
      <c r="D142" s="49">
        <f>IF(ISNUMBER(C142),LOOKUP(C142,'工種番号'!$C$4:$C$55,'工種番号'!$D$4:$D$55),"")</f>
      </c>
      <c r="E142" s="55"/>
      <c r="F142" s="133"/>
      <c r="G142" s="148"/>
      <c r="H142" s="148"/>
      <c r="I142" s="149"/>
      <c r="J142" s="104"/>
      <c r="K142" s="77"/>
      <c r="L142" s="74"/>
      <c r="M142" s="53"/>
      <c r="N142" s="110">
        <f t="shared" si="12"/>
      </c>
      <c r="O142" s="111"/>
      <c r="P142" s="66"/>
      <c r="Q142" s="67"/>
      <c r="R142" s="40"/>
      <c r="S142" s="112">
        <f>IF(R142="","",LOOKUP(R142,'工種番号'!$C$4:$C$55,'工種番号'!$D$4:$D$55))</f>
      </c>
      <c r="T142" s="113"/>
      <c r="U142" s="114"/>
      <c r="V142" s="115"/>
      <c r="W142" s="33"/>
      <c r="X142" s="3"/>
    </row>
    <row r="143" spans="1:24" ht="21.75" customHeight="1">
      <c r="A143" s="11">
        <f t="shared" si="10"/>
        <v>0</v>
      </c>
      <c r="B143" s="2"/>
      <c r="C143" s="27"/>
      <c r="D143" s="49">
        <f>IF(ISNUMBER(C143),LOOKUP(C143,'工種番号'!$C$4:$C$55,'工種番号'!$D$4:$D$55),"")</f>
      </c>
      <c r="E143" s="55"/>
      <c r="F143" s="133"/>
      <c r="G143" s="148"/>
      <c r="H143" s="148"/>
      <c r="I143" s="149"/>
      <c r="J143" s="104"/>
      <c r="K143" s="77"/>
      <c r="L143" s="74"/>
      <c r="M143" s="53"/>
      <c r="N143" s="110">
        <f t="shared" si="12"/>
      </c>
      <c r="O143" s="111"/>
      <c r="P143" s="66"/>
      <c r="Q143" s="67"/>
      <c r="R143" s="40"/>
      <c r="S143" s="112">
        <f>IF(R143="","",LOOKUP(R143,'工種番号'!$C$4:$C$55,'工種番号'!$D$4:$D$55))</f>
      </c>
      <c r="T143" s="113"/>
      <c r="U143" s="114"/>
      <c r="V143" s="115"/>
      <c r="W143" s="33"/>
      <c r="X143" s="3"/>
    </row>
    <row r="144" spans="1:24" ht="21.75" customHeight="1">
      <c r="A144" s="11">
        <f t="shared" si="10"/>
        <v>0</v>
      </c>
      <c r="B144" s="2"/>
      <c r="C144" s="27"/>
      <c r="D144" s="49">
        <f>IF(ISNUMBER(C144),LOOKUP(C144,'工種番号'!$C$4:$C$55,'工種番号'!$D$4:$D$55),"")</f>
      </c>
      <c r="E144" s="55"/>
      <c r="F144" s="133"/>
      <c r="G144" s="148"/>
      <c r="H144" s="148"/>
      <c r="I144" s="149"/>
      <c r="J144" s="104"/>
      <c r="K144" s="77"/>
      <c r="L144" s="74"/>
      <c r="M144" s="53"/>
      <c r="N144" s="110">
        <f t="shared" si="12"/>
      </c>
      <c r="O144" s="111"/>
      <c r="P144" s="66"/>
      <c r="Q144" s="67"/>
      <c r="R144" s="40"/>
      <c r="S144" s="112">
        <f>IF(R144="","",LOOKUP(R144,'工種番号'!$C$4:$C$55,'工種番号'!$D$4:$D$55))</f>
      </c>
      <c r="T144" s="113"/>
      <c r="U144" s="114"/>
      <c r="V144" s="115"/>
      <c r="W144" s="33"/>
      <c r="X144" s="3"/>
    </row>
    <row r="145" spans="1:24" ht="21.75" customHeight="1">
      <c r="A145" s="11">
        <f t="shared" si="10"/>
        <v>0</v>
      </c>
      <c r="B145" s="2"/>
      <c r="C145" s="27"/>
      <c r="D145" s="49">
        <f>IF(ISNUMBER(C145),LOOKUP(C145,'工種番号'!$C$4:$C$55,'工種番号'!$D$4:$D$55),"")</f>
      </c>
      <c r="E145" s="55"/>
      <c r="F145" s="133"/>
      <c r="G145" s="148"/>
      <c r="H145" s="148"/>
      <c r="I145" s="149"/>
      <c r="J145" s="104"/>
      <c r="K145" s="77"/>
      <c r="L145" s="74"/>
      <c r="M145" s="53"/>
      <c r="N145" s="110">
        <f t="shared" si="12"/>
      </c>
      <c r="O145" s="111"/>
      <c r="P145" s="66"/>
      <c r="Q145" s="67"/>
      <c r="R145" s="40"/>
      <c r="S145" s="112">
        <f>IF(R145="","",LOOKUP(R145,'工種番号'!$C$4:$C$55,'工種番号'!$D$4:$D$55))</f>
      </c>
      <c r="T145" s="113"/>
      <c r="U145" s="114"/>
      <c r="V145" s="115"/>
      <c r="W145" s="33"/>
      <c r="X145" s="3"/>
    </row>
    <row r="146" spans="1:24" ht="21.75" customHeight="1">
      <c r="A146" s="11">
        <f t="shared" si="10"/>
        <v>0</v>
      </c>
      <c r="B146" s="2"/>
      <c r="C146" s="27"/>
      <c r="D146" s="49">
        <f>IF(ISNUMBER(C146),LOOKUP(C146,'工種番号'!$C$4:$C$55,'工種番号'!$D$4:$D$55),"")</f>
      </c>
      <c r="E146" s="55"/>
      <c r="F146" s="133"/>
      <c r="G146" s="148"/>
      <c r="H146" s="148"/>
      <c r="I146" s="149"/>
      <c r="J146" s="104"/>
      <c r="K146" s="77"/>
      <c r="L146" s="74"/>
      <c r="M146" s="53"/>
      <c r="N146" s="110">
        <f t="shared" si="12"/>
      </c>
      <c r="O146" s="111"/>
      <c r="P146" s="66"/>
      <c r="Q146" s="67"/>
      <c r="R146" s="40"/>
      <c r="S146" s="112">
        <f>IF(R146="","",LOOKUP(R146,'工種番号'!$C$4:$C$55,'工種番号'!$D$4:$D$55))</f>
      </c>
      <c r="T146" s="113"/>
      <c r="U146" s="114"/>
      <c r="V146" s="115"/>
      <c r="W146" s="33"/>
      <c r="X146" s="3"/>
    </row>
    <row r="147" spans="1:24" ht="21.75" customHeight="1">
      <c r="A147" s="11">
        <f t="shared" si="10"/>
        <v>0</v>
      </c>
      <c r="B147" s="2"/>
      <c r="C147" s="27"/>
      <c r="D147" s="49">
        <f>IF(ISNUMBER(C147),LOOKUP(C147,'工種番号'!$C$4:$C$55,'工種番号'!$D$4:$D$55),"")</f>
      </c>
      <c r="E147" s="55"/>
      <c r="F147" s="133"/>
      <c r="G147" s="148"/>
      <c r="H147" s="148"/>
      <c r="I147" s="149"/>
      <c r="J147" s="104"/>
      <c r="K147" s="77"/>
      <c r="L147" s="74"/>
      <c r="M147" s="53"/>
      <c r="N147" s="110">
        <f t="shared" si="12"/>
      </c>
      <c r="O147" s="111"/>
      <c r="P147" s="66"/>
      <c r="Q147" s="67"/>
      <c r="R147" s="40"/>
      <c r="S147" s="112">
        <f>IF(R147="","",LOOKUP(R147,'工種番号'!$C$4:$C$55,'工種番号'!$D$4:$D$55))</f>
      </c>
      <c r="T147" s="113"/>
      <c r="U147" s="114"/>
      <c r="V147" s="115"/>
      <c r="W147" s="33"/>
      <c r="X147" s="3"/>
    </row>
    <row r="148" spans="1:24" ht="21.75" customHeight="1">
      <c r="A148" s="11">
        <f t="shared" si="10"/>
        <v>0</v>
      </c>
      <c r="B148" s="2"/>
      <c r="C148" s="18"/>
      <c r="D148" s="49">
        <f>IF(ISNUMBER(C148),LOOKUP(C148,'工種番号'!$C$4:$C$55,'工種番号'!$D$4:$D$55),"")</f>
      </c>
      <c r="E148" s="55"/>
      <c r="F148" s="133"/>
      <c r="G148" s="148"/>
      <c r="H148" s="148"/>
      <c r="I148" s="149"/>
      <c r="J148" s="104"/>
      <c r="K148" s="77"/>
      <c r="L148" s="74"/>
      <c r="M148" s="53"/>
      <c r="N148" s="110">
        <f t="shared" si="12"/>
      </c>
      <c r="O148" s="111"/>
      <c r="P148" s="66"/>
      <c r="Q148" s="67"/>
      <c r="R148" s="40"/>
      <c r="S148" s="112">
        <f>IF(R148="","",LOOKUP(R148,'工種番号'!$C$4:$C$55,'工種番号'!$D$4:$D$55))</f>
      </c>
      <c r="T148" s="113"/>
      <c r="U148" s="114"/>
      <c r="V148" s="115"/>
      <c r="W148" s="33"/>
      <c r="X148" s="3"/>
    </row>
    <row r="149" spans="1:24" ht="21.75" customHeight="1">
      <c r="A149" s="11">
        <f t="shared" si="10"/>
        <v>0</v>
      </c>
      <c r="B149" s="2"/>
      <c r="C149" s="18"/>
      <c r="D149" s="49">
        <f>IF(ISNUMBER(C149),LOOKUP(C149,'工種番号'!$C$4:$C$55,'工種番号'!$D$4:$D$55),"")</f>
      </c>
      <c r="E149" s="55"/>
      <c r="F149" s="133"/>
      <c r="G149" s="148"/>
      <c r="H149" s="148"/>
      <c r="I149" s="149"/>
      <c r="J149" s="104"/>
      <c r="K149" s="77"/>
      <c r="L149" s="74"/>
      <c r="M149" s="53"/>
      <c r="N149" s="110">
        <f t="shared" si="12"/>
      </c>
      <c r="O149" s="111"/>
      <c r="P149" s="66"/>
      <c r="Q149" s="67"/>
      <c r="R149" s="40"/>
      <c r="S149" s="112">
        <f>IF(R149="","",LOOKUP(R149,'工種番号'!$C$4:$C$55,'工種番号'!$D$4:$D$55))</f>
      </c>
      <c r="T149" s="113"/>
      <c r="U149" s="114"/>
      <c r="V149" s="115"/>
      <c r="W149" s="33"/>
      <c r="X149" s="3"/>
    </row>
    <row r="150" spans="1:24" ht="21.75" customHeight="1">
      <c r="A150" s="11">
        <f t="shared" si="10"/>
        <v>0</v>
      </c>
      <c r="B150" s="2"/>
      <c r="C150" s="18"/>
      <c r="D150" s="49">
        <f>IF(ISNUMBER(C150),LOOKUP(C150,'工種番号'!$C$4:$C$55,'工種番号'!$D$4:$D$55),"")</f>
      </c>
      <c r="E150" s="55"/>
      <c r="F150" s="133"/>
      <c r="G150" s="148"/>
      <c r="H150" s="148"/>
      <c r="I150" s="149"/>
      <c r="J150" s="104"/>
      <c r="K150" s="77"/>
      <c r="L150" s="74"/>
      <c r="M150" s="53"/>
      <c r="N150" s="110">
        <f t="shared" si="12"/>
      </c>
      <c r="O150" s="111"/>
      <c r="P150" s="66"/>
      <c r="Q150" s="67"/>
      <c r="R150" s="40"/>
      <c r="S150" s="112">
        <f>IF(R150="","",LOOKUP(R150,'工種番号'!$C$4:$C$55,'工種番号'!$D$4:$D$55))</f>
      </c>
      <c r="T150" s="113"/>
      <c r="U150" s="114"/>
      <c r="V150" s="115"/>
      <c r="W150" s="33"/>
      <c r="X150" s="3"/>
    </row>
    <row r="151" spans="1:24" ht="21.75" customHeight="1">
      <c r="A151" s="11">
        <f t="shared" si="10"/>
        <v>0</v>
      </c>
      <c r="B151" s="2"/>
      <c r="C151" s="27"/>
      <c r="D151" s="49">
        <f>IF(ISNUMBER(C151),LOOKUP(C151,'工種番号'!$C$4:$C$55,'工種番号'!$D$4:$D$55),"")</f>
      </c>
      <c r="E151" s="55"/>
      <c r="F151" s="133"/>
      <c r="G151" s="148"/>
      <c r="H151" s="148"/>
      <c r="I151" s="149"/>
      <c r="J151" s="104"/>
      <c r="K151" s="77"/>
      <c r="L151" s="74"/>
      <c r="M151" s="53"/>
      <c r="N151" s="110">
        <f t="shared" si="12"/>
      </c>
      <c r="O151" s="111"/>
      <c r="P151" s="66"/>
      <c r="Q151" s="67"/>
      <c r="R151" s="40"/>
      <c r="S151" s="112">
        <f>IF(R151="","",LOOKUP(R151,'工種番号'!$C$4:$C$55,'工種番号'!$D$4:$D$55))</f>
      </c>
      <c r="T151" s="113"/>
      <c r="U151" s="114"/>
      <c r="V151" s="115"/>
      <c r="W151" s="33"/>
      <c r="X151" s="3"/>
    </row>
    <row r="152" spans="1:24" ht="21.75" customHeight="1">
      <c r="A152" s="11">
        <f t="shared" si="10"/>
        <v>0</v>
      </c>
      <c r="B152" s="2"/>
      <c r="C152" s="27"/>
      <c r="D152" s="49">
        <f>IF(ISNUMBER(C152),LOOKUP(C152,'工種番号'!$C$4:$C$55,'工種番号'!$D$4:$D$55),"")</f>
      </c>
      <c r="E152" s="55"/>
      <c r="F152" s="133"/>
      <c r="G152" s="148"/>
      <c r="H152" s="148"/>
      <c r="I152" s="149"/>
      <c r="J152" s="104"/>
      <c r="K152" s="77"/>
      <c r="L152" s="74"/>
      <c r="M152" s="53"/>
      <c r="N152" s="110">
        <f t="shared" si="12"/>
      </c>
      <c r="O152" s="111"/>
      <c r="P152" s="66"/>
      <c r="Q152" s="67"/>
      <c r="R152" s="40"/>
      <c r="S152" s="112">
        <f>IF(R152="","",LOOKUP(R152,'工種番号'!$C$4:$C$55,'工種番号'!$D$4:$D$55))</f>
      </c>
      <c r="T152" s="113"/>
      <c r="U152" s="114"/>
      <c r="V152" s="115"/>
      <c r="W152" s="33"/>
      <c r="X152" s="3"/>
    </row>
    <row r="153" spans="1:24" ht="21.75" customHeight="1" thickBot="1">
      <c r="A153" s="11">
        <f t="shared" si="10"/>
        <v>0</v>
      </c>
      <c r="B153" s="2"/>
      <c r="C153" s="18"/>
      <c r="D153" s="49">
        <f>IF(ISNUMBER(C153),LOOKUP(C153,'工種番号'!$C$4:$C$55,'工種番号'!$D$4:$D$55),"")</f>
      </c>
      <c r="E153" s="55"/>
      <c r="F153" s="133"/>
      <c r="G153" s="148"/>
      <c r="H153" s="148"/>
      <c r="I153" s="149"/>
      <c r="J153" s="104"/>
      <c r="K153" s="77"/>
      <c r="L153" s="74"/>
      <c r="M153" s="53"/>
      <c r="N153" s="110">
        <f t="shared" si="12"/>
      </c>
      <c r="O153" s="111"/>
      <c r="P153" s="66"/>
      <c r="Q153" s="67"/>
      <c r="R153" s="41"/>
      <c r="S153" s="116">
        <f>IF(R153="","",LOOKUP(R153,'工種番号'!$C$4:$C$55,'工種番号'!$D$4:$D$55))</f>
      </c>
      <c r="T153" s="117"/>
      <c r="U153" s="118"/>
      <c r="V153" s="119"/>
      <c r="W153" s="34"/>
      <c r="X153" s="3"/>
    </row>
    <row r="154" spans="1:24" ht="21.75" customHeight="1">
      <c r="A154" s="11"/>
      <c r="B154" s="2"/>
      <c r="C154" s="120" t="s">
        <v>10</v>
      </c>
      <c r="D154" s="121"/>
      <c r="E154" s="37" t="s">
        <v>15</v>
      </c>
      <c r="F154" s="120" t="s">
        <v>16</v>
      </c>
      <c r="G154" s="122"/>
      <c r="H154" s="122"/>
      <c r="I154" s="122"/>
      <c r="J154" s="83"/>
      <c r="K154" s="37" t="s">
        <v>17</v>
      </c>
      <c r="L154" s="37" t="s">
        <v>18</v>
      </c>
      <c r="M154" s="54" t="s">
        <v>19</v>
      </c>
      <c r="N154" s="123" t="s">
        <v>20</v>
      </c>
      <c r="O154" s="124"/>
      <c r="P154" s="68"/>
      <c r="Q154" s="67"/>
      <c r="R154" s="125" t="s">
        <v>21</v>
      </c>
      <c r="S154" s="126"/>
      <c r="T154" s="126"/>
      <c r="U154" s="127" t="s">
        <v>22</v>
      </c>
      <c r="V154" s="127"/>
      <c r="W154" s="128"/>
      <c r="X154" s="3"/>
    </row>
    <row r="155" spans="1:24" ht="21.75" customHeight="1">
      <c r="A155" s="11">
        <f aca="true" t="shared" si="13" ref="A155:A218">C155</f>
        <v>0</v>
      </c>
      <c r="B155" s="2"/>
      <c r="C155" s="18"/>
      <c r="D155" s="48">
        <f>IF(ISNUMBER(C155),LOOKUP(C155,'工種番号'!$C$4:$C$55,'工種番号'!$D$4:$D$55),"")</f>
      </c>
      <c r="E155" s="55"/>
      <c r="F155" s="133"/>
      <c r="G155" s="148"/>
      <c r="H155" s="148"/>
      <c r="I155" s="149"/>
      <c r="J155" s="104"/>
      <c r="K155" s="77"/>
      <c r="L155" s="74"/>
      <c r="M155" s="53"/>
      <c r="N155" s="110">
        <f aca="true" t="shared" si="14" ref="N155:N177">IF(ISBLANK(M155),"",ROUND(K155*M155,0))</f>
      </c>
      <c r="O155" s="111"/>
      <c r="P155" s="66"/>
      <c r="Q155" s="67"/>
      <c r="R155" s="38"/>
      <c r="S155" s="112">
        <f>IF(R155="","",LOOKUP(R155,'工種番号'!$C$4:$C$55,'工種番号'!$D$4:$D$55))</f>
      </c>
      <c r="T155" s="113"/>
      <c r="U155" s="114"/>
      <c r="V155" s="115"/>
      <c r="W155" s="33"/>
      <c r="X155" s="3"/>
    </row>
    <row r="156" spans="1:24" ht="21.75" customHeight="1">
      <c r="A156" s="11">
        <f t="shared" si="13"/>
        <v>0</v>
      </c>
      <c r="B156" s="2"/>
      <c r="C156" s="27"/>
      <c r="D156" s="49">
        <f>IF(ISNUMBER(C156),LOOKUP(C156,'工種番号'!$C$4:$C$55,'工種番号'!$D$4:$D$55),"")</f>
      </c>
      <c r="E156" s="55"/>
      <c r="F156" s="133"/>
      <c r="G156" s="148"/>
      <c r="H156" s="148"/>
      <c r="I156" s="149"/>
      <c r="J156" s="104"/>
      <c r="K156" s="77"/>
      <c r="L156" s="74"/>
      <c r="M156" s="53"/>
      <c r="N156" s="110">
        <f t="shared" si="14"/>
      </c>
      <c r="O156" s="111"/>
      <c r="P156" s="66"/>
      <c r="Q156" s="67"/>
      <c r="R156" s="38"/>
      <c r="S156" s="112">
        <f>IF(R156="","",LOOKUP(R156,'工種番号'!$C$4:$C$55,'工種番号'!$D$4:$D$55))</f>
      </c>
      <c r="T156" s="113"/>
      <c r="U156" s="114"/>
      <c r="V156" s="115"/>
      <c r="W156" s="33"/>
      <c r="X156" s="3"/>
    </row>
    <row r="157" spans="1:24" ht="21.75" customHeight="1">
      <c r="A157" s="11">
        <f t="shared" si="13"/>
        <v>0</v>
      </c>
      <c r="B157" s="2"/>
      <c r="C157" s="27"/>
      <c r="D157" s="49">
        <f>IF(ISNUMBER(C157),LOOKUP(C157,'工種番号'!$C$4:$C$55,'工種番号'!$D$4:$D$55),"")</f>
      </c>
      <c r="E157" s="55"/>
      <c r="F157" s="133"/>
      <c r="G157" s="148"/>
      <c r="H157" s="148"/>
      <c r="I157" s="149"/>
      <c r="J157" s="104"/>
      <c r="K157" s="77"/>
      <c r="L157" s="74"/>
      <c r="M157" s="53"/>
      <c r="N157" s="110">
        <f t="shared" si="14"/>
      </c>
      <c r="O157" s="111"/>
      <c r="P157" s="66"/>
      <c r="Q157" s="67"/>
      <c r="R157" s="38"/>
      <c r="S157" s="112">
        <f>IF(R157="","",LOOKUP(R157,'工種番号'!$C$4:$C$55,'工種番号'!$D$4:$D$55))</f>
      </c>
      <c r="T157" s="113"/>
      <c r="U157" s="114"/>
      <c r="V157" s="115"/>
      <c r="W157" s="33"/>
      <c r="X157" s="3"/>
    </row>
    <row r="158" spans="1:24" ht="21.75" customHeight="1">
      <c r="A158" s="11">
        <f t="shared" si="13"/>
        <v>0</v>
      </c>
      <c r="B158" s="2"/>
      <c r="C158" s="27"/>
      <c r="D158" s="49">
        <f>IF(ISNUMBER(C158),LOOKUP(C158,'工種番号'!$C$4:$C$55,'工種番号'!$D$4:$D$55),"")</f>
      </c>
      <c r="E158" s="55"/>
      <c r="F158" s="133"/>
      <c r="G158" s="148"/>
      <c r="H158" s="148"/>
      <c r="I158" s="149"/>
      <c r="J158" s="104"/>
      <c r="K158" s="77"/>
      <c r="L158" s="74"/>
      <c r="M158" s="53"/>
      <c r="N158" s="110">
        <f t="shared" si="14"/>
      </c>
      <c r="O158" s="111"/>
      <c r="P158" s="66"/>
      <c r="Q158" s="67"/>
      <c r="R158" s="39"/>
      <c r="S158" s="112">
        <f>IF(R158="","",LOOKUP(R158,'工種番号'!$C$4:$C$55,'工種番号'!$D$4:$D$55))</f>
      </c>
      <c r="T158" s="113"/>
      <c r="U158" s="114"/>
      <c r="V158" s="115"/>
      <c r="W158" s="33"/>
      <c r="X158" s="3"/>
    </row>
    <row r="159" spans="1:24" ht="21.75" customHeight="1">
      <c r="A159" s="11">
        <f t="shared" si="13"/>
        <v>0</v>
      </c>
      <c r="B159" s="2"/>
      <c r="C159" s="27"/>
      <c r="D159" s="49">
        <f>IF(ISNUMBER(C159),LOOKUP(C159,'工種番号'!$C$4:$C$55,'工種番号'!$D$4:$D$55),"")</f>
      </c>
      <c r="E159" s="55"/>
      <c r="F159" s="133"/>
      <c r="G159" s="148"/>
      <c r="H159" s="148"/>
      <c r="I159" s="149"/>
      <c r="J159" s="104"/>
      <c r="K159" s="77"/>
      <c r="L159" s="74"/>
      <c r="M159" s="53"/>
      <c r="N159" s="110">
        <f t="shared" si="14"/>
      </c>
      <c r="O159" s="111"/>
      <c r="P159" s="66"/>
      <c r="Q159" s="67"/>
      <c r="R159" s="39"/>
      <c r="S159" s="112">
        <f>IF(R159="","",LOOKUP(R159,'工種番号'!$C$4:$C$55,'工種番号'!$D$4:$D$55))</f>
      </c>
      <c r="T159" s="113"/>
      <c r="U159" s="114"/>
      <c r="V159" s="115"/>
      <c r="W159" s="33"/>
      <c r="X159" s="3"/>
    </row>
    <row r="160" spans="1:24" ht="21.75" customHeight="1">
      <c r="A160" s="11">
        <f t="shared" si="13"/>
        <v>0</v>
      </c>
      <c r="B160" s="2"/>
      <c r="C160" s="18"/>
      <c r="D160" s="49">
        <f>IF(ISNUMBER(C160),LOOKUP(C160,'工種番号'!$C$4:$C$55,'工種番号'!$D$4:$D$55),"")</f>
      </c>
      <c r="E160" s="55"/>
      <c r="F160" s="133"/>
      <c r="G160" s="148"/>
      <c r="H160" s="148"/>
      <c r="I160" s="149"/>
      <c r="J160" s="104"/>
      <c r="K160" s="77"/>
      <c r="L160" s="74"/>
      <c r="M160" s="53"/>
      <c r="N160" s="110">
        <f t="shared" si="14"/>
      </c>
      <c r="O160" s="111"/>
      <c r="P160" s="66"/>
      <c r="Q160" s="67"/>
      <c r="R160" s="39"/>
      <c r="S160" s="112">
        <f>IF(R160="","",LOOKUP(R160,'工種番号'!$C$4:$C$55,'工種番号'!$D$4:$D$55))</f>
      </c>
      <c r="T160" s="113"/>
      <c r="U160" s="114"/>
      <c r="V160" s="115"/>
      <c r="W160" s="33"/>
      <c r="X160" s="3"/>
    </row>
    <row r="161" spans="1:24" ht="21.75" customHeight="1">
      <c r="A161" s="11">
        <f t="shared" si="13"/>
        <v>0</v>
      </c>
      <c r="B161" s="2"/>
      <c r="C161" s="27"/>
      <c r="D161" s="49">
        <f>IF(ISNUMBER(C161),LOOKUP(C161,'工種番号'!$C$4:$C$55,'工種番号'!$D$4:$D$55),"")</f>
      </c>
      <c r="E161" s="55"/>
      <c r="F161" s="133"/>
      <c r="G161" s="148"/>
      <c r="H161" s="148"/>
      <c r="I161" s="149"/>
      <c r="J161" s="104"/>
      <c r="K161" s="77"/>
      <c r="L161" s="74"/>
      <c r="M161" s="53"/>
      <c r="N161" s="110">
        <f t="shared" si="14"/>
      </c>
      <c r="O161" s="111"/>
      <c r="P161" s="66"/>
      <c r="Q161" s="67"/>
      <c r="R161" s="39"/>
      <c r="S161" s="112">
        <f>IF(R161="","",LOOKUP(R161,'工種番号'!$C$4:$C$55,'工種番号'!$D$4:$D$55))</f>
      </c>
      <c r="T161" s="113"/>
      <c r="U161" s="114"/>
      <c r="V161" s="115"/>
      <c r="W161" s="33"/>
      <c r="X161" s="3"/>
    </row>
    <row r="162" spans="1:24" ht="21.75" customHeight="1">
      <c r="A162" s="11">
        <f t="shared" si="13"/>
        <v>0</v>
      </c>
      <c r="B162" s="2"/>
      <c r="C162" s="27"/>
      <c r="D162" s="49">
        <f>IF(ISNUMBER(C162),LOOKUP(C162,'工種番号'!$C$4:$C$55,'工種番号'!$D$4:$D$55),"")</f>
      </c>
      <c r="E162" s="55"/>
      <c r="F162" s="133"/>
      <c r="G162" s="148"/>
      <c r="H162" s="148"/>
      <c r="I162" s="149"/>
      <c r="J162" s="104"/>
      <c r="K162" s="77"/>
      <c r="L162" s="74"/>
      <c r="M162" s="53"/>
      <c r="N162" s="110">
        <f t="shared" si="14"/>
      </c>
      <c r="O162" s="111"/>
      <c r="P162" s="66"/>
      <c r="Q162" s="67"/>
      <c r="R162" s="39"/>
      <c r="S162" s="112">
        <f>IF(R162="","",LOOKUP(R162,'工種番号'!$C$4:$C$55,'工種番号'!$D$4:$D$55))</f>
      </c>
      <c r="T162" s="113"/>
      <c r="U162" s="114"/>
      <c r="V162" s="115"/>
      <c r="W162" s="33"/>
      <c r="X162" s="3"/>
    </row>
    <row r="163" spans="1:24" ht="21.75" customHeight="1">
      <c r="A163" s="11">
        <f t="shared" si="13"/>
        <v>0</v>
      </c>
      <c r="B163" s="2"/>
      <c r="C163" s="27"/>
      <c r="D163" s="49">
        <f>IF(ISNUMBER(C163),LOOKUP(C163,'工種番号'!$C$4:$C$55,'工種番号'!$D$4:$D$55),"")</f>
      </c>
      <c r="E163" s="55"/>
      <c r="F163" s="133"/>
      <c r="G163" s="148"/>
      <c r="H163" s="148"/>
      <c r="I163" s="149"/>
      <c r="J163" s="104"/>
      <c r="K163" s="77"/>
      <c r="L163" s="74"/>
      <c r="M163" s="53"/>
      <c r="N163" s="110">
        <f t="shared" si="14"/>
      </c>
      <c r="O163" s="111"/>
      <c r="P163" s="66"/>
      <c r="Q163" s="67"/>
      <c r="R163" s="39"/>
      <c r="S163" s="112">
        <f>IF(R163="","",LOOKUP(R163,'工種番号'!$C$4:$C$55,'工種番号'!$D$4:$D$55))</f>
      </c>
      <c r="T163" s="113"/>
      <c r="U163" s="114"/>
      <c r="V163" s="115"/>
      <c r="W163" s="33"/>
      <c r="X163" s="3"/>
    </row>
    <row r="164" spans="1:24" ht="21.75" customHeight="1">
      <c r="A164" s="11">
        <f t="shared" si="13"/>
        <v>0</v>
      </c>
      <c r="B164" s="2"/>
      <c r="C164" s="27"/>
      <c r="D164" s="49">
        <f>IF(ISNUMBER(C164),LOOKUP(C164,'工種番号'!$C$4:$C$55,'工種番号'!$D$4:$D$55),"")</f>
      </c>
      <c r="E164" s="55"/>
      <c r="F164" s="133"/>
      <c r="G164" s="148"/>
      <c r="H164" s="148"/>
      <c r="I164" s="149"/>
      <c r="J164" s="104"/>
      <c r="K164" s="77"/>
      <c r="L164" s="74"/>
      <c r="M164" s="53"/>
      <c r="N164" s="110">
        <f t="shared" si="14"/>
      </c>
      <c r="O164" s="111"/>
      <c r="P164" s="66"/>
      <c r="Q164" s="67"/>
      <c r="R164" s="40"/>
      <c r="S164" s="112">
        <f>IF(R164="","",LOOKUP(R164,'工種番号'!$C$4:$C$55,'工種番号'!$D$4:$D$55))</f>
      </c>
      <c r="T164" s="113"/>
      <c r="U164" s="114"/>
      <c r="V164" s="115"/>
      <c r="W164" s="33"/>
      <c r="X164" s="3"/>
    </row>
    <row r="165" spans="1:24" ht="21.75" customHeight="1">
      <c r="A165" s="11">
        <f t="shared" si="13"/>
        <v>0</v>
      </c>
      <c r="B165" s="2"/>
      <c r="C165" s="18"/>
      <c r="D165" s="49">
        <f>IF(ISNUMBER(C165),LOOKUP(C165,'工種番号'!$C$4:$C$55,'工種番号'!$D$4:$D$55),"")</f>
      </c>
      <c r="E165" s="55"/>
      <c r="F165" s="133"/>
      <c r="G165" s="148"/>
      <c r="H165" s="148"/>
      <c r="I165" s="149"/>
      <c r="J165" s="104"/>
      <c r="K165" s="77"/>
      <c r="L165" s="74"/>
      <c r="M165" s="53"/>
      <c r="N165" s="110">
        <f t="shared" si="14"/>
      </c>
      <c r="O165" s="111"/>
      <c r="P165" s="66"/>
      <c r="Q165" s="67"/>
      <c r="R165" s="40"/>
      <c r="S165" s="112">
        <f>IF(R165="","",LOOKUP(R165,'工種番号'!$C$4:$C$55,'工種番号'!$D$4:$D$55))</f>
      </c>
      <c r="T165" s="113"/>
      <c r="U165" s="114"/>
      <c r="V165" s="115"/>
      <c r="W165" s="33"/>
      <c r="X165" s="3"/>
    </row>
    <row r="166" spans="1:24" ht="21.75" customHeight="1">
      <c r="A166" s="11">
        <f t="shared" si="13"/>
        <v>0</v>
      </c>
      <c r="B166" s="2"/>
      <c r="C166" s="18"/>
      <c r="D166" s="49">
        <f>IF(ISNUMBER(C166),LOOKUP(C166,'工種番号'!$C$4:$C$55,'工種番号'!$D$4:$D$55),"")</f>
      </c>
      <c r="E166" s="55"/>
      <c r="F166" s="133"/>
      <c r="G166" s="148"/>
      <c r="H166" s="148"/>
      <c r="I166" s="149"/>
      <c r="J166" s="104"/>
      <c r="K166" s="77"/>
      <c r="L166" s="74"/>
      <c r="M166" s="53"/>
      <c r="N166" s="110">
        <f t="shared" si="14"/>
      </c>
      <c r="O166" s="111"/>
      <c r="P166" s="66"/>
      <c r="Q166" s="67"/>
      <c r="R166" s="40"/>
      <c r="S166" s="112">
        <f>IF(R166="","",LOOKUP(R166,'工種番号'!$C$4:$C$55,'工種番号'!$D$4:$D$55))</f>
      </c>
      <c r="T166" s="113"/>
      <c r="U166" s="114"/>
      <c r="V166" s="115"/>
      <c r="W166" s="33"/>
      <c r="X166" s="3"/>
    </row>
    <row r="167" spans="1:24" ht="21.75" customHeight="1">
      <c r="A167" s="11">
        <f t="shared" si="13"/>
        <v>0</v>
      </c>
      <c r="B167" s="2"/>
      <c r="C167" s="27"/>
      <c r="D167" s="49">
        <f>IF(ISNUMBER(C167),LOOKUP(C167,'工種番号'!$C$4:$C$55,'工種番号'!$D$4:$D$55),"")</f>
      </c>
      <c r="E167" s="55"/>
      <c r="F167" s="133"/>
      <c r="G167" s="148"/>
      <c r="H167" s="148"/>
      <c r="I167" s="149"/>
      <c r="J167" s="104"/>
      <c r="K167" s="77"/>
      <c r="L167" s="74"/>
      <c r="M167" s="53"/>
      <c r="N167" s="110">
        <f t="shared" si="14"/>
      </c>
      <c r="O167" s="111"/>
      <c r="P167" s="66"/>
      <c r="Q167" s="67"/>
      <c r="R167" s="40"/>
      <c r="S167" s="112">
        <f>IF(R167="","",LOOKUP(R167,'工種番号'!$C$4:$C$55,'工種番号'!$D$4:$D$55))</f>
      </c>
      <c r="T167" s="113"/>
      <c r="U167" s="114"/>
      <c r="V167" s="115"/>
      <c r="W167" s="33"/>
      <c r="X167" s="3"/>
    </row>
    <row r="168" spans="1:24" ht="21.75" customHeight="1">
      <c r="A168" s="11">
        <f t="shared" si="13"/>
        <v>0</v>
      </c>
      <c r="B168" s="2"/>
      <c r="C168" s="27"/>
      <c r="D168" s="49">
        <f>IF(ISNUMBER(C168),LOOKUP(C168,'工種番号'!$C$4:$C$55,'工種番号'!$D$4:$D$55),"")</f>
      </c>
      <c r="E168" s="55"/>
      <c r="F168" s="133"/>
      <c r="G168" s="148"/>
      <c r="H168" s="148"/>
      <c r="I168" s="149"/>
      <c r="J168" s="104"/>
      <c r="K168" s="77"/>
      <c r="L168" s="74"/>
      <c r="M168" s="53"/>
      <c r="N168" s="110">
        <f t="shared" si="14"/>
      </c>
      <c r="O168" s="111"/>
      <c r="P168" s="66"/>
      <c r="Q168" s="67"/>
      <c r="R168" s="40"/>
      <c r="S168" s="112">
        <f>IF(R168="","",LOOKUP(R168,'工種番号'!$C$4:$C$55,'工種番号'!$D$4:$D$55))</f>
      </c>
      <c r="T168" s="113"/>
      <c r="U168" s="114"/>
      <c r="V168" s="115"/>
      <c r="W168" s="33"/>
      <c r="X168" s="3"/>
    </row>
    <row r="169" spans="1:24" ht="21.75" customHeight="1">
      <c r="A169" s="11">
        <f t="shared" si="13"/>
        <v>0</v>
      </c>
      <c r="B169" s="2"/>
      <c r="C169" s="27"/>
      <c r="D169" s="49">
        <f>IF(ISNUMBER(C169),LOOKUP(C169,'工種番号'!$C$4:$C$55,'工種番号'!$D$4:$D$55),"")</f>
      </c>
      <c r="E169" s="55"/>
      <c r="F169" s="133"/>
      <c r="G169" s="148"/>
      <c r="H169" s="148"/>
      <c r="I169" s="149"/>
      <c r="J169" s="104"/>
      <c r="K169" s="77"/>
      <c r="L169" s="74"/>
      <c r="M169" s="53"/>
      <c r="N169" s="110">
        <f t="shared" si="14"/>
      </c>
      <c r="O169" s="111"/>
      <c r="P169" s="66"/>
      <c r="Q169" s="67"/>
      <c r="R169" s="40"/>
      <c r="S169" s="112">
        <f>IF(R169="","",LOOKUP(R169,'工種番号'!$C$4:$C$55,'工種番号'!$D$4:$D$55))</f>
      </c>
      <c r="T169" s="113"/>
      <c r="U169" s="114"/>
      <c r="V169" s="115"/>
      <c r="W169" s="33"/>
      <c r="X169" s="3"/>
    </row>
    <row r="170" spans="1:24" ht="21.75" customHeight="1">
      <c r="A170" s="11">
        <f t="shared" si="13"/>
        <v>0</v>
      </c>
      <c r="B170" s="2"/>
      <c r="C170" s="27"/>
      <c r="D170" s="49">
        <f>IF(ISNUMBER(C170),LOOKUP(C170,'工種番号'!$C$4:$C$55,'工種番号'!$D$4:$D$55),"")</f>
      </c>
      <c r="E170" s="55"/>
      <c r="F170" s="133"/>
      <c r="G170" s="148"/>
      <c r="H170" s="148"/>
      <c r="I170" s="149"/>
      <c r="J170" s="104"/>
      <c r="K170" s="77"/>
      <c r="L170" s="74"/>
      <c r="M170" s="53"/>
      <c r="N170" s="110">
        <f t="shared" si="14"/>
      </c>
      <c r="O170" s="111"/>
      <c r="P170" s="66"/>
      <c r="Q170" s="67"/>
      <c r="R170" s="40"/>
      <c r="S170" s="112">
        <f>IF(R170="","",LOOKUP(R170,'工種番号'!$C$4:$C$55,'工種番号'!$D$4:$D$55))</f>
      </c>
      <c r="T170" s="113"/>
      <c r="U170" s="114"/>
      <c r="V170" s="115"/>
      <c r="W170" s="33"/>
      <c r="X170" s="3"/>
    </row>
    <row r="171" spans="1:24" ht="21.75" customHeight="1">
      <c r="A171" s="11">
        <f t="shared" si="13"/>
        <v>0</v>
      </c>
      <c r="B171" s="2"/>
      <c r="C171" s="27"/>
      <c r="D171" s="49">
        <f>IF(ISNUMBER(C171),LOOKUP(C171,'工種番号'!$C$4:$C$55,'工種番号'!$D$4:$D$55),"")</f>
      </c>
      <c r="E171" s="55"/>
      <c r="F171" s="133"/>
      <c r="G171" s="148"/>
      <c r="H171" s="148"/>
      <c r="I171" s="149"/>
      <c r="J171" s="104"/>
      <c r="K171" s="77"/>
      <c r="L171" s="74"/>
      <c r="M171" s="53"/>
      <c r="N171" s="110">
        <f t="shared" si="14"/>
      </c>
      <c r="O171" s="111"/>
      <c r="P171" s="66"/>
      <c r="Q171" s="67"/>
      <c r="R171" s="40"/>
      <c r="S171" s="112">
        <f>IF(R171="","",LOOKUP(R171,'工種番号'!$C$4:$C$55,'工種番号'!$D$4:$D$55))</f>
      </c>
      <c r="T171" s="113"/>
      <c r="U171" s="114"/>
      <c r="V171" s="115"/>
      <c r="W171" s="33"/>
      <c r="X171" s="3"/>
    </row>
    <row r="172" spans="1:24" ht="21.75" customHeight="1">
      <c r="A172" s="11">
        <f t="shared" si="13"/>
        <v>0</v>
      </c>
      <c r="B172" s="2"/>
      <c r="C172" s="18"/>
      <c r="D172" s="49">
        <f>IF(ISNUMBER(C172),LOOKUP(C172,'工種番号'!$C$4:$C$55,'工種番号'!$D$4:$D$55),"")</f>
      </c>
      <c r="E172" s="55"/>
      <c r="F172" s="133"/>
      <c r="G172" s="148"/>
      <c r="H172" s="148"/>
      <c r="I172" s="149"/>
      <c r="J172" s="104"/>
      <c r="K172" s="77"/>
      <c r="L172" s="74"/>
      <c r="M172" s="53"/>
      <c r="N172" s="110">
        <f t="shared" si="14"/>
      </c>
      <c r="O172" s="111"/>
      <c r="P172" s="66"/>
      <c r="Q172" s="67"/>
      <c r="R172" s="40"/>
      <c r="S172" s="112">
        <f>IF(R172="","",LOOKUP(R172,'工種番号'!$C$4:$C$55,'工種番号'!$D$4:$D$55))</f>
      </c>
      <c r="T172" s="113"/>
      <c r="U172" s="114"/>
      <c r="V172" s="115"/>
      <c r="W172" s="33"/>
      <c r="X172" s="3"/>
    </row>
    <row r="173" spans="1:24" ht="21.75" customHeight="1">
      <c r="A173" s="11">
        <f t="shared" si="13"/>
        <v>0</v>
      </c>
      <c r="B173" s="2"/>
      <c r="C173" s="18"/>
      <c r="D173" s="49">
        <f>IF(ISNUMBER(C173),LOOKUP(C173,'工種番号'!$C$4:$C$55,'工種番号'!$D$4:$D$55),"")</f>
      </c>
      <c r="E173" s="55"/>
      <c r="F173" s="133"/>
      <c r="G173" s="148"/>
      <c r="H173" s="148"/>
      <c r="I173" s="149"/>
      <c r="J173" s="104"/>
      <c r="K173" s="77"/>
      <c r="L173" s="74"/>
      <c r="M173" s="53"/>
      <c r="N173" s="110">
        <f t="shared" si="14"/>
      </c>
      <c r="O173" s="111"/>
      <c r="P173" s="66"/>
      <c r="Q173" s="67"/>
      <c r="R173" s="40"/>
      <c r="S173" s="112">
        <f>IF(R173="","",LOOKUP(R173,'工種番号'!$C$4:$C$55,'工種番号'!$D$4:$D$55))</f>
      </c>
      <c r="T173" s="113"/>
      <c r="U173" s="114"/>
      <c r="V173" s="115"/>
      <c r="W173" s="33"/>
      <c r="X173" s="3"/>
    </row>
    <row r="174" spans="1:24" ht="21.75" customHeight="1">
      <c r="A174" s="11">
        <f t="shared" si="13"/>
        <v>0</v>
      </c>
      <c r="B174" s="2"/>
      <c r="C174" s="18"/>
      <c r="D174" s="49">
        <f>IF(ISNUMBER(C174),LOOKUP(C174,'工種番号'!$C$4:$C$55,'工種番号'!$D$4:$D$55),"")</f>
      </c>
      <c r="E174" s="55"/>
      <c r="F174" s="133"/>
      <c r="G174" s="148"/>
      <c r="H174" s="148"/>
      <c r="I174" s="149"/>
      <c r="J174" s="104"/>
      <c r="K174" s="77"/>
      <c r="L174" s="74"/>
      <c r="M174" s="53"/>
      <c r="N174" s="110">
        <f t="shared" si="14"/>
      </c>
      <c r="O174" s="111"/>
      <c r="P174" s="66"/>
      <c r="Q174" s="67"/>
      <c r="R174" s="40"/>
      <c r="S174" s="112">
        <f>IF(R174="","",LOOKUP(R174,'工種番号'!$C$4:$C$55,'工種番号'!$D$4:$D$55))</f>
      </c>
      <c r="T174" s="113"/>
      <c r="U174" s="114"/>
      <c r="V174" s="115"/>
      <c r="W174" s="33"/>
      <c r="X174" s="3"/>
    </row>
    <row r="175" spans="1:24" ht="21.75" customHeight="1">
      <c r="A175" s="11">
        <f t="shared" si="13"/>
        <v>0</v>
      </c>
      <c r="B175" s="2"/>
      <c r="C175" s="27"/>
      <c r="D175" s="49">
        <f>IF(ISNUMBER(C175),LOOKUP(C175,'工種番号'!$C$4:$C$55,'工種番号'!$D$4:$D$55),"")</f>
      </c>
      <c r="E175" s="55"/>
      <c r="F175" s="133"/>
      <c r="G175" s="148"/>
      <c r="H175" s="148"/>
      <c r="I175" s="149"/>
      <c r="J175" s="104"/>
      <c r="K175" s="77"/>
      <c r="L175" s="74"/>
      <c r="M175" s="53"/>
      <c r="N175" s="110">
        <f t="shared" si="14"/>
      </c>
      <c r="O175" s="111"/>
      <c r="P175" s="66"/>
      <c r="Q175" s="67"/>
      <c r="R175" s="40"/>
      <c r="S175" s="112">
        <f>IF(R175="","",LOOKUP(R175,'工種番号'!$C$4:$C$55,'工種番号'!$D$4:$D$55))</f>
      </c>
      <c r="T175" s="113"/>
      <c r="U175" s="114"/>
      <c r="V175" s="115"/>
      <c r="W175" s="33"/>
      <c r="X175" s="3"/>
    </row>
    <row r="176" spans="1:24" ht="21.75" customHeight="1">
      <c r="A176" s="11">
        <f t="shared" si="13"/>
        <v>0</v>
      </c>
      <c r="B176" s="2"/>
      <c r="C176" s="27"/>
      <c r="D176" s="49">
        <f>IF(ISNUMBER(C176),LOOKUP(C176,'工種番号'!$C$4:$C$55,'工種番号'!$D$4:$D$55),"")</f>
      </c>
      <c r="E176" s="55"/>
      <c r="F176" s="133"/>
      <c r="G176" s="148"/>
      <c r="H176" s="148"/>
      <c r="I176" s="149"/>
      <c r="J176" s="104"/>
      <c r="K176" s="77"/>
      <c r="L176" s="74"/>
      <c r="M176" s="53"/>
      <c r="N176" s="110">
        <f t="shared" si="14"/>
      </c>
      <c r="O176" s="111"/>
      <c r="P176" s="66"/>
      <c r="Q176" s="67"/>
      <c r="R176" s="40"/>
      <c r="S176" s="112">
        <f>IF(R176="","",LOOKUP(R176,'工種番号'!$C$4:$C$55,'工種番号'!$D$4:$D$55))</f>
      </c>
      <c r="T176" s="113"/>
      <c r="U176" s="114"/>
      <c r="V176" s="115"/>
      <c r="W176" s="33"/>
      <c r="X176" s="3"/>
    </row>
    <row r="177" spans="1:24" ht="21.75" customHeight="1" thickBot="1">
      <c r="A177" s="11">
        <f t="shared" si="13"/>
        <v>0</v>
      </c>
      <c r="B177" s="2"/>
      <c r="C177" s="18"/>
      <c r="D177" s="49">
        <f>IF(ISNUMBER(C177),LOOKUP(C177,'工種番号'!$C$4:$C$55,'工種番号'!$D$4:$D$55),"")</f>
      </c>
      <c r="E177" s="55"/>
      <c r="F177" s="133"/>
      <c r="G177" s="148"/>
      <c r="H177" s="148"/>
      <c r="I177" s="149"/>
      <c r="J177" s="104"/>
      <c r="K177" s="77"/>
      <c r="L177" s="74"/>
      <c r="M177" s="53"/>
      <c r="N177" s="110">
        <f t="shared" si="14"/>
      </c>
      <c r="O177" s="111"/>
      <c r="P177" s="66"/>
      <c r="Q177" s="67"/>
      <c r="R177" s="41"/>
      <c r="S177" s="116">
        <f>IF(R177="","",LOOKUP(R177,'工種番号'!$C$4:$C$55,'工種番号'!$D$4:$D$55))</f>
      </c>
      <c r="T177" s="117"/>
      <c r="U177" s="118"/>
      <c r="V177" s="119"/>
      <c r="W177" s="34"/>
      <c r="X177" s="3"/>
    </row>
    <row r="178" spans="1:24" ht="21.75" customHeight="1">
      <c r="A178" s="11"/>
      <c r="B178" s="2"/>
      <c r="C178" s="120" t="s">
        <v>10</v>
      </c>
      <c r="D178" s="121"/>
      <c r="E178" s="37" t="s">
        <v>15</v>
      </c>
      <c r="F178" s="120" t="s">
        <v>16</v>
      </c>
      <c r="G178" s="122"/>
      <c r="H178" s="122"/>
      <c r="I178" s="122"/>
      <c r="J178" s="83"/>
      <c r="K178" s="37" t="s">
        <v>17</v>
      </c>
      <c r="L178" s="37" t="s">
        <v>18</v>
      </c>
      <c r="M178" s="54" t="s">
        <v>19</v>
      </c>
      <c r="N178" s="123" t="s">
        <v>20</v>
      </c>
      <c r="O178" s="124"/>
      <c r="P178" s="68"/>
      <c r="Q178" s="67"/>
      <c r="R178" s="125" t="s">
        <v>21</v>
      </c>
      <c r="S178" s="126"/>
      <c r="T178" s="126"/>
      <c r="U178" s="127" t="s">
        <v>22</v>
      </c>
      <c r="V178" s="127"/>
      <c r="W178" s="128"/>
      <c r="X178" s="3"/>
    </row>
    <row r="179" spans="1:24" ht="21.75" customHeight="1">
      <c r="A179" s="11">
        <f t="shared" si="13"/>
        <v>0</v>
      </c>
      <c r="B179" s="2"/>
      <c r="C179" s="18"/>
      <c r="D179" s="48">
        <f>IF(ISNUMBER(C179),LOOKUP(C179,'工種番号'!$C$4:$C$55,'工種番号'!$D$4:$D$55),"")</f>
      </c>
      <c r="E179" s="55"/>
      <c r="F179" s="133"/>
      <c r="G179" s="148"/>
      <c r="H179" s="148"/>
      <c r="I179" s="149"/>
      <c r="J179" s="104"/>
      <c r="K179" s="77"/>
      <c r="L179" s="74"/>
      <c r="M179" s="53"/>
      <c r="N179" s="110">
        <f aca="true" t="shared" si="15" ref="N179:N201">IF(ISBLANK(M179),"",ROUND(K179*M179,0))</f>
      </c>
      <c r="O179" s="111"/>
      <c r="P179" s="66"/>
      <c r="Q179" s="67"/>
      <c r="R179" s="38"/>
      <c r="S179" s="112">
        <f>IF(R179="","",LOOKUP(R179,'工種番号'!$C$4:$C$55,'工種番号'!$D$4:$D$55))</f>
      </c>
      <c r="T179" s="113"/>
      <c r="U179" s="114"/>
      <c r="V179" s="115"/>
      <c r="W179" s="33"/>
      <c r="X179" s="3"/>
    </row>
    <row r="180" spans="1:24" ht="21.75" customHeight="1">
      <c r="A180" s="11">
        <f t="shared" si="13"/>
        <v>0</v>
      </c>
      <c r="B180" s="2"/>
      <c r="C180" s="27"/>
      <c r="D180" s="49">
        <f>IF(ISNUMBER(C180),LOOKUP(C180,'工種番号'!$C$4:$C$55,'工種番号'!$D$4:$D$55),"")</f>
      </c>
      <c r="E180" s="55"/>
      <c r="F180" s="133"/>
      <c r="G180" s="148"/>
      <c r="H180" s="148"/>
      <c r="I180" s="149"/>
      <c r="J180" s="104"/>
      <c r="K180" s="77"/>
      <c r="L180" s="74"/>
      <c r="M180" s="53"/>
      <c r="N180" s="110">
        <f t="shared" si="15"/>
      </c>
      <c r="O180" s="111"/>
      <c r="P180" s="66"/>
      <c r="Q180" s="67"/>
      <c r="R180" s="38"/>
      <c r="S180" s="112">
        <f>IF(R180="","",LOOKUP(R180,'工種番号'!$C$4:$C$55,'工種番号'!$D$4:$D$55))</f>
      </c>
      <c r="T180" s="113"/>
      <c r="U180" s="114"/>
      <c r="V180" s="115"/>
      <c r="W180" s="33"/>
      <c r="X180" s="3"/>
    </row>
    <row r="181" spans="1:24" ht="21.75" customHeight="1">
      <c r="A181" s="11">
        <f t="shared" si="13"/>
        <v>0</v>
      </c>
      <c r="B181" s="2"/>
      <c r="C181" s="27"/>
      <c r="D181" s="49">
        <f>IF(ISNUMBER(C181),LOOKUP(C181,'工種番号'!$C$4:$C$55,'工種番号'!$D$4:$D$55),"")</f>
      </c>
      <c r="E181" s="55"/>
      <c r="F181" s="133"/>
      <c r="G181" s="148"/>
      <c r="H181" s="148"/>
      <c r="I181" s="149"/>
      <c r="J181" s="104"/>
      <c r="K181" s="77"/>
      <c r="L181" s="74"/>
      <c r="M181" s="53"/>
      <c r="N181" s="110">
        <f t="shared" si="15"/>
      </c>
      <c r="O181" s="111"/>
      <c r="P181" s="66"/>
      <c r="Q181" s="67"/>
      <c r="R181" s="38"/>
      <c r="S181" s="112">
        <f>IF(R181="","",LOOKUP(R181,'工種番号'!$C$4:$C$55,'工種番号'!$D$4:$D$55))</f>
      </c>
      <c r="T181" s="113"/>
      <c r="U181" s="114"/>
      <c r="V181" s="115"/>
      <c r="W181" s="33"/>
      <c r="X181" s="3"/>
    </row>
    <row r="182" spans="1:24" ht="21.75" customHeight="1">
      <c r="A182" s="11">
        <f t="shared" si="13"/>
        <v>0</v>
      </c>
      <c r="B182" s="2"/>
      <c r="C182" s="27"/>
      <c r="D182" s="49">
        <f>IF(ISNUMBER(C182),LOOKUP(C182,'工種番号'!$C$4:$C$55,'工種番号'!$D$4:$D$55),"")</f>
      </c>
      <c r="E182" s="55"/>
      <c r="F182" s="133"/>
      <c r="G182" s="148"/>
      <c r="H182" s="148"/>
      <c r="I182" s="149"/>
      <c r="J182" s="104"/>
      <c r="K182" s="77"/>
      <c r="L182" s="74"/>
      <c r="M182" s="53"/>
      <c r="N182" s="110">
        <f t="shared" si="15"/>
      </c>
      <c r="O182" s="111"/>
      <c r="P182" s="66"/>
      <c r="Q182" s="67"/>
      <c r="R182" s="39"/>
      <c r="S182" s="112">
        <f>IF(R182="","",LOOKUP(R182,'工種番号'!$C$4:$C$55,'工種番号'!$D$4:$D$55))</f>
      </c>
      <c r="T182" s="113"/>
      <c r="U182" s="114"/>
      <c r="V182" s="115"/>
      <c r="W182" s="33"/>
      <c r="X182" s="3"/>
    </row>
    <row r="183" spans="1:24" ht="21.75" customHeight="1">
      <c r="A183" s="11">
        <f t="shared" si="13"/>
        <v>0</v>
      </c>
      <c r="B183" s="2"/>
      <c r="C183" s="27"/>
      <c r="D183" s="49">
        <f>IF(ISNUMBER(C183),LOOKUP(C183,'工種番号'!$C$4:$C$55,'工種番号'!$D$4:$D$55),"")</f>
      </c>
      <c r="E183" s="55"/>
      <c r="F183" s="133"/>
      <c r="G183" s="148"/>
      <c r="H183" s="148"/>
      <c r="I183" s="149"/>
      <c r="J183" s="104"/>
      <c r="K183" s="77"/>
      <c r="L183" s="74"/>
      <c r="M183" s="53"/>
      <c r="N183" s="110">
        <f t="shared" si="15"/>
      </c>
      <c r="O183" s="111"/>
      <c r="P183" s="66"/>
      <c r="Q183" s="67"/>
      <c r="R183" s="39"/>
      <c r="S183" s="112">
        <f>IF(R183="","",LOOKUP(R183,'工種番号'!$C$4:$C$55,'工種番号'!$D$4:$D$55))</f>
      </c>
      <c r="T183" s="113"/>
      <c r="U183" s="114"/>
      <c r="V183" s="115"/>
      <c r="W183" s="33"/>
      <c r="X183" s="3"/>
    </row>
    <row r="184" spans="1:24" ht="21.75" customHeight="1">
      <c r="A184" s="11">
        <f t="shared" si="13"/>
        <v>0</v>
      </c>
      <c r="B184" s="2"/>
      <c r="C184" s="18"/>
      <c r="D184" s="49">
        <f>IF(ISNUMBER(C184),LOOKUP(C184,'工種番号'!$C$4:$C$55,'工種番号'!$D$4:$D$55),"")</f>
      </c>
      <c r="E184" s="55"/>
      <c r="F184" s="133"/>
      <c r="G184" s="148"/>
      <c r="H184" s="148"/>
      <c r="I184" s="149"/>
      <c r="J184" s="104"/>
      <c r="K184" s="77"/>
      <c r="L184" s="74"/>
      <c r="M184" s="53"/>
      <c r="N184" s="110">
        <f t="shared" si="15"/>
      </c>
      <c r="O184" s="111"/>
      <c r="P184" s="66"/>
      <c r="Q184" s="67"/>
      <c r="R184" s="39"/>
      <c r="S184" s="112">
        <f>IF(R184="","",LOOKUP(R184,'工種番号'!$C$4:$C$55,'工種番号'!$D$4:$D$55))</f>
      </c>
      <c r="T184" s="113"/>
      <c r="U184" s="114"/>
      <c r="V184" s="115"/>
      <c r="W184" s="33"/>
      <c r="X184" s="3"/>
    </row>
    <row r="185" spans="1:24" ht="21.75" customHeight="1">
      <c r="A185" s="11">
        <f t="shared" si="13"/>
        <v>0</v>
      </c>
      <c r="B185" s="2"/>
      <c r="C185" s="27"/>
      <c r="D185" s="49">
        <f>IF(ISNUMBER(C185),LOOKUP(C185,'工種番号'!$C$4:$C$55,'工種番号'!$D$4:$D$55),"")</f>
      </c>
      <c r="E185" s="55"/>
      <c r="F185" s="133"/>
      <c r="G185" s="148"/>
      <c r="H185" s="148"/>
      <c r="I185" s="149"/>
      <c r="J185" s="104"/>
      <c r="K185" s="77"/>
      <c r="L185" s="74"/>
      <c r="M185" s="53"/>
      <c r="N185" s="110">
        <f t="shared" si="15"/>
      </c>
      <c r="O185" s="111"/>
      <c r="P185" s="66"/>
      <c r="Q185" s="67"/>
      <c r="R185" s="39"/>
      <c r="S185" s="112">
        <f>IF(R185="","",LOOKUP(R185,'工種番号'!$C$4:$C$55,'工種番号'!$D$4:$D$55))</f>
      </c>
      <c r="T185" s="113"/>
      <c r="U185" s="114"/>
      <c r="V185" s="115"/>
      <c r="W185" s="33"/>
      <c r="X185" s="3"/>
    </row>
    <row r="186" spans="1:24" ht="21.75" customHeight="1">
      <c r="A186" s="11">
        <f t="shared" si="13"/>
        <v>0</v>
      </c>
      <c r="B186" s="2"/>
      <c r="C186" s="27"/>
      <c r="D186" s="49">
        <f>IF(ISNUMBER(C186),LOOKUP(C186,'工種番号'!$C$4:$C$55,'工種番号'!$D$4:$D$55),"")</f>
      </c>
      <c r="E186" s="55"/>
      <c r="F186" s="133"/>
      <c r="G186" s="148"/>
      <c r="H186" s="148"/>
      <c r="I186" s="149"/>
      <c r="J186" s="104"/>
      <c r="K186" s="77"/>
      <c r="L186" s="74"/>
      <c r="M186" s="53"/>
      <c r="N186" s="110">
        <f t="shared" si="15"/>
      </c>
      <c r="O186" s="111"/>
      <c r="P186" s="66"/>
      <c r="Q186" s="67"/>
      <c r="R186" s="39"/>
      <c r="S186" s="112">
        <f>IF(R186="","",LOOKUP(R186,'工種番号'!$C$4:$C$55,'工種番号'!$D$4:$D$55))</f>
      </c>
      <c r="T186" s="113"/>
      <c r="U186" s="114"/>
      <c r="V186" s="115"/>
      <c r="W186" s="33"/>
      <c r="X186" s="3"/>
    </row>
    <row r="187" spans="1:24" ht="21.75" customHeight="1">
      <c r="A187" s="11">
        <f t="shared" si="13"/>
        <v>0</v>
      </c>
      <c r="B187" s="2"/>
      <c r="C187" s="27"/>
      <c r="D187" s="49">
        <f>IF(ISNUMBER(C187),LOOKUP(C187,'工種番号'!$C$4:$C$55,'工種番号'!$D$4:$D$55),"")</f>
      </c>
      <c r="E187" s="55"/>
      <c r="F187" s="133"/>
      <c r="G187" s="148"/>
      <c r="H187" s="148"/>
      <c r="I187" s="149"/>
      <c r="J187" s="104"/>
      <c r="K187" s="77"/>
      <c r="L187" s="74"/>
      <c r="M187" s="53"/>
      <c r="N187" s="110">
        <f t="shared" si="15"/>
      </c>
      <c r="O187" s="111"/>
      <c r="P187" s="66"/>
      <c r="Q187" s="67"/>
      <c r="R187" s="39"/>
      <c r="S187" s="112">
        <f>IF(R187="","",LOOKUP(R187,'工種番号'!$C$4:$C$55,'工種番号'!$D$4:$D$55))</f>
      </c>
      <c r="T187" s="113"/>
      <c r="U187" s="114"/>
      <c r="V187" s="115"/>
      <c r="W187" s="33"/>
      <c r="X187" s="3"/>
    </row>
    <row r="188" spans="1:24" ht="21.75" customHeight="1">
      <c r="A188" s="11">
        <f t="shared" si="13"/>
        <v>0</v>
      </c>
      <c r="B188" s="2"/>
      <c r="C188" s="27"/>
      <c r="D188" s="49">
        <f>IF(ISNUMBER(C188),LOOKUP(C188,'工種番号'!$C$4:$C$55,'工種番号'!$D$4:$D$55),"")</f>
      </c>
      <c r="E188" s="55"/>
      <c r="F188" s="133"/>
      <c r="G188" s="148"/>
      <c r="H188" s="148"/>
      <c r="I188" s="149"/>
      <c r="J188" s="104"/>
      <c r="K188" s="77"/>
      <c r="L188" s="74"/>
      <c r="M188" s="53"/>
      <c r="N188" s="110">
        <f t="shared" si="15"/>
      </c>
      <c r="O188" s="111"/>
      <c r="P188" s="66"/>
      <c r="Q188" s="67"/>
      <c r="R188" s="40"/>
      <c r="S188" s="112">
        <f>IF(R188="","",LOOKUP(R188,'工種番号'!$C$4:$C$55,'工種番号'!$D$4:$D$55))</f>
      </c>
      <c r="T188" s="113"/>
      <c r="U188" s="114"/>
      <c r="V188" s="115"/>
      <c r="W188" s="33"/>
      <c r="X188" s="3"/>
    </row>
    <row r="189" spans="1:24" ht="21.75" customHeight="1">
      <c r="A189" s="11">
        <f t="shared" si="13"/>
        <v>0</v>
      </c>
      <c r="B189" s="2"/>
      <c r="C189" s="18"/>
      <c r="D189" s="49">
        <f>IF(ISNUMBER(C189),LOOKUP(C189,'工種番号'!$C$4:$C$55,'工種番号'!$D$4:$D$55),"")</f>
      </c>
      <c r="E189" s="55"/>
      <c r="F189" s="133"/>
      <c r="G189" s="148"/>
      <c r="H189" s="148"/>
      <c r="I189" s="149"/>
      <c r="J189" s="104"/>
      <c r="K189" s="77"/>
      <c r="L189" s="74"/>
      <c r="M189" s="53"/>
      <c r="N189" s="110">
        <f t="shared" si="15"/>
      </c>
      <c r="O189" s="111"/>
      <c r="P189" s="66"/>
      <c r="Q189" s="67"/>
      <c r="R189" s="40"/>
      <c r="S189" s="112">
        <f>IF(R189="","",LOOKUP(R189,'工種番号'!$C$4:$C$55,'工種番号'!$D$4:$D$55))</f>
      </c>
      <c r="T189" s="113"/>
      <c r="U189" s="114"/>
      <c r="V189" s="115"/>
      <c r="W189" s="33"/>
      <c r="X189" s="3"/>
    </row>
    <row r="190" spans="1:24" ht="21.75" customHeight="1">
      <c r="A190" s="11">
        <f t="shared" si="13"/>
        <v>0</v>
      </c>
      <c r="B190" s="2"/>
      <c r="C190" s="18"/>
      <c r="D190" s="49">
        <f>IF(ISNUMBER(C190),LOOKUP(C190,'工種番号'!$C$4:$C$55,'工種番号'!$D$4:$D$55),"")</f>
      </c>
      <c r="E190" s="55"/>
      <c r="F190" s="133"/>
      <c r="G190" s="148"/>
      <c r="H190" s="148"/>
      <c r="I190" s="149"/>
      <c r="J190" s="104"/>
      <c r="K190" s="77"/>
      <c r="L190" s="74"/>
      <c r="M190" s="53"/>
      <c r="N190" s="110">
        <f t="shared" si="15"/>
      </c>
      <c r="O190" s="111"/>
      <c r="P190" s="66"/>
      <c r="Q190" s="67"/>
      <c r="R190" s="40"/>
      <c r="S190" s="112">
        <f>IF(R190="","",LOOKUP(R190,'工種番号'!$C$4:$C$55,'工種番号'!$D$4:$D$55))</f>
      </c>
      <c r="T190" s="113"/>
      <c r="U190" s="114"/>
      <c r="V190" s="115"/>
      <c r="W190" s="33"/>
      <c r="X190" s="3"/>
    </row>
    <row r="191" spans="1:24" ht="21.75" customHeight="1">
      <c r="A191" s="11">
        <f t="shared" si="13"/>
        <v>0</v>
      </c>
      <c r="B191" s="2"/>
      <c r="C191" s="27"/>
      <c r="D191" s="49">
        <f>IF(ISNUMBER(C191),LOOKUP(C191,'工種番号'!$C$4:$C$55,'工種番号'!$D$4:$D$55),"")</f>
      </c>
      <c r="E191" s="55"/>
      <c r="F191" s="133"/>
      <c r="G191" s="148"/>
      <c r="H191" s="148"/>
      <c r="I191" s="149"/>
      <c r="J191" s="104"/>
      <c r="K191" s="77"/>
      <c r="L191" s="74"/>
      <c r="M191" s="53"/>
      <c r="N191" s="110">
        <f t="shared" si="15"/>
      </c>
      <c r="O191" s="111"/>
      <c r="P191" s="66"/>
      <c r="Q191" s="67"/>
      <c r="R191" s="40"/>
      <c r="S191" s="112">
        <f>IF(R191="","",LOOKUP(R191,'工種番号'!$C$4:$C$55,'工種番号'!$D$4:$D$55))</f>
      </c>
      <c r="T191" s="113"/>
      <c r="U191" s="114"/>
      <c r="V191" s="115"/>
      <c r="W191" s="33"/>
      <c r="X191" s="3"/>
    </row>
    <row r="192" spans="1:24" ht="21.75" customHeight="1">
      <c r="A192" s="11">
        <f t="shared" si="13"/>
        <v>0</v>
      </c>
      <c r="B192" s="2"/>
      <c r="C192" s="27"/>
      <c r="D192" s="49">
        <f>IF(ISNUMBER(C192),LOOKUP(C192,'工種番号'!$C$4:$C$55,'工種番号'!$D$4:$D$55),"")</f>
      </c>
      <c r="E192" s="55"/>
      <c r="F192" s="133"/>
      <c r="G192" s="148"/>
      <c r="H192" s="148"/>
      <c r="I192" s="149"/>
      <c r="J192" s="104"/>
      <c r="K192" s="77"/>
      <c r="L192" s="74"/>
      <c r="M192" s="53"/>
      <c r="N192" s="110">
        <f t="shared" si="15"/>
      </c>
      <c r="O192" s="111"/>
      <c r="P192" s="66"/>
      <c r="Q192" s="67"/>
      <c r="R192" s="40"/>
      <c r="S192" s="112">
        <f>IF(R192="","",LOOKUP(R192,'工種番号'!$C$4:$C$55,'工種番号'!$D$4:$D$55))</f>
      </c>
      <c r="T192" s="113"/>
      <c r="U192" s="114"/>
      <c r="V192" s="115"/>
      <c r="W192" s="33"/>
      <c r="X192" s="3"/>
    </row>
    <row r="193" spans="1:24" ht="21.75" customHeight="1">
      <c r="A193" s="11">
        <f t="shared" si="13"/>
        <v>0</v>
      </c>
      <c r="B193" s="2"/>
      <c r="C193" s="27"/>
      <c r="D193" s="49">
        <f>IF(ISNUMBER(C193),LOOKUP(C193,'工種番号'!$C$4:$C$55,'工種番号'!$D$4:$D$55),"")</f>
      </c>
      <c r="E193" s="55"/>
      <c r="F193" s="133"/>
      <c r="G193" s="148"/>
      <c r="H193" s="148"/>
      <c r="I193" s="149"/>
      <c r="J193" s="104"/>
      <c r="K193" s="77"/>
      <c r="L193" s="74"/>
      <c r="M193" s="53"/>
      <c r="N193" s="110">
        <f t="shared" si="15"/>
      </c>
      <c r="O193" s="111"/>
      <c r="P193" s="66"/>
      <c r="Q193" s="67"/>
      <c r="R193" s="40"/>
      <c r="S193" s="112">
        <f>IF(R193="","",LOOKUP(R193,'工種番号'!$C$4:$C$55,'工種番号'!$D$4:$D$55))</f>
      </c>
      <c r="T193" s="113"/>
      <c r="U193" s="114"/>
      <c r="V193" s="115"/>
      <c r="W193" s="33"/>
      <c r="X193" s="3"/>
    </row>
    <row r="194" spans="1:24" ht="21.75" customHeight="1">
      <c r="A194" s="11">
        <f t="shared" si="13"/>
        <v>0</v>
      </c>
      <c r="B194" s="2"/>
      <c r="C194" s="27"/>
      <c r="D194" s="49">
        <f>IF(ISNUMBER(C194),LOOKUP(C194,'工種番号'!$C$4:$C$55,'工種番号'!$D$4:$D$55),"")</f>
      </c>
      <c r="E194" s="55"/>
      <c r="F194" s="133"/>
      <c r="G194" s="148"/>
      <c r="H194" s="148"/>
      <c r="I194" s="149"/>
      <c r="J194" s="104"/>
      <c r="K194" s="77"/>
      <c r="L194" s="74"/>
      <c r="M194" s="53"/>
      <c r="N194" s="110">
        <f t="shared" si="15"/>
      </c>
      <c r="O194" s="111"/>
      <c r="P194" s="66"/>
      <c r="Q194" s="67"/>
      <c r="R194" s="40"/>
      <c r="S194" s="112">
        <f>IF(R194="","",LOOKUP(R194,'工種番号'!$C$4:$C$55,'工種番号'!$D$4:$D$55))</f>
      </c>
      <c r="T194" s="113"/>
      <c r="U194" s="114"/>
      <c r="V194" s="115"/>
      <c r="W194" s="33"/>
      <c r="X194" s="3"/>
    </row>
    <row r="195" spans="1:24" ht="21.75" customHeight="1">
      <c r="A195" s="11">
        <f t="shared" si="13"/>
        <v>0</v>
      </c>
      <c r="B195" s="2"/>
      <c r="C195" s="27"/>
      <c r="D195" s="49">
        <f>IF(ISNUMBER(C195),LOOKUP(C195,'工種番号'!$C$4:$C$55,'工種番号'!$D$4:$D$55),"")</f>
      </c>
      <c r="E195" s="55"/>
      <c r="F195" s="133"/>
      <c r="G195" s="148"/>
      <c r="H195" s="148"/>
      <c r="I195" s="149"/>
      <c r="J195" s="104"/>
      <c r="K195" s="77"/>
      <c r="L195" s="74"/>
      <c r="M195" s="53"/>
      <c r="N195" s="110">
        <f t="shared" si="15"/>
      </c>
      <c r="O195" s="111"/>
      <c r="P195" s="66"/>
      <c r="Q195" s="67"/>
      <c r="R195" s="40"/>
      <c r="S195" s="112">
        <f>IF(R195="","",LOOKUP(R195,'工種番号'!$C$4:$C$55,'工種番号'!$D$4:$D$55))</f>
      </c>
      <c r="T195" s="113"/>
      <c r="U195" s="114"/>
      <c r="V195" s="115"/>
      <c r="W195" s="33"/>
      <c r="X195" s="3"/>
    </row>
    <row r="196" spans="1:24" ht="21.75" customHeight="1">
      <c r="A196" s="11">
        <f t="shared" si="13"/>
        <v>0</v>
      </c>
      <c r="B196" s="2"/>
      <c r="C196" s="18"/>
      <c r="D196" s="49">
        <f>IF(ISNUMBER(C196),LOOKUP(C196,'工種番号'!$C$4:$C$55,'工種番号'!$D$4:$D$55),"")</f>
      </c>
      <c r="E196" s="55"/>
      <c r="F196" s="133"/>
      <c r="G196" s="148"/>
      <c r="H196" s="148"/>
      <c r="I196" s="149"/>
      <c r="J196" s="104"/>
      <c r="K196" s="77"/>
      <c r="L196" s="74"/>
      <c r="M196" s="53"/>
      <c r="N196" s="110">
        <f t="shared" si="15"/>
      </c>
      <c r="O196" s="111"/>
      <c r="P196" s="66"/>
      <c r="Q196" s="67"/>
      <c r="R196" s="40"/>
      <c r="S196" s="112">
        <f>IF(R196="","",LOOKUP(R196,'工種番号'!$C$4:$C$55,'工種番号'!$D$4:$D$55))</f>
      </c>
      <c r="T196" s="113"/>
      <c r="U196" s="114"/>
      <c r="V196" s="115"/>
      <c r="W196" s="33"/>
      <c r="X196" s="3"/>
    </row>
    <row r="197" spans="1:24" ht="21.75" customHeight="1">
      <c r="A197" s="11">
        <f t="shared" si="13"/>
        <v>0</v>
      </c>
      <c r="B197" s="2"/>
      <c r="C197" s="18"/>
      <c r="D197" s="49">
        <f>IF(ISNUMBER(C197),LOOKUP(C197,'工種番号'!$C$4:$C$55,'工種番号'!$D$4:$D$55),"")</f>
      </c>
      <c r="E197" s="55"/>
      <c r="F197" s="133"/>
      <c r="G197" s="148"/>
      <c r="H197" s="148"/>
      <c r="I197" s="149"/>
      <c r="J197" s="104"/>
      <c r="K197" s="77"/>
      <c r="L197" s="74"/>
      <c r="M197" s="53"/>
      <c r="N197" s="110">
        <f t="shared" si="15"/>
      </c>
      <c r="O197" s="111"/>
      <c r="P197" s="66"/>
      <c r="Q197" s="67"/>
      <c r="R197" s="40"/>
      <c r="S197" s="112">
        <f>IF(R197="","",LOOKUP(R197,'工種番号'!$C$4:$C$55,'工種番号'!$D$4:$D$55))</f>
      </c>
      <c r="T197" s="113"/>
      <c r="U197" s="114"/>
      <c r="V197" s="115"/>
      <c r="W197" s="33"/>
      <c r="X197" s="3"/>
    </row>
    <row r="198" spans="1:24" ht="21.75" customHeight="1">
      <c r="A198" s="11">
        <f t="shared" si="13"/>
        <v>0</v>
      </c>
      <c r="B198" s="2"/>
      <c r="C198" s="18"/>
      <c r="D198" s="49">
        <f>IF(ISNUMBER(C198),LOOKUP(C198,'工種番号'!$C$4:$C$55,'工種番号'!$D$4:$D$55),"")</f>
      </c>
      <c r="E198" s="55"/>
      <c r="F198" s="133"/>
      <c r="G198" s="148"/>
      <c r="H198" s="148"/>
      <c r="I198" s="149"/>
      <c r="J198" s="104"/>
      <c r="K198" s="77"/>
      <c r="L198" s="74"/>
      <c r="M198" s="53"/>
      <c r="N198" s="110">
        <f t="shared" si="15"/>
      </c>
      <c r="O198" s="111"/>
      <c r="P198" s="66"/>
      <c r="Q198" s="67"/>
      <c r="R198" s="40"/>
      <c r="S198" s="112">
        <f>IF(R198="","",LOOKUP(R198,'工種番号'!$C$4:$C$55,'工種番号'!$D$4:$D$55))</f>
      </c>
      <c r="T198" s="113"/>
      <c r="U198" s="114"/>
      <c r="V198" s="115"/>
      <c r="W198" s="33"/>
      <c r="X198" s="3"/>
    </row>
    <row r="199" spans="1:24" ht="21.75" customHeight="1">
      <c r="A199" s="11">
        <f t="shared" si="13"/>
        <v>0</v>
      </c>
      <c r="B199" s="2"/>
      <c r="C199" s="27"/>
      <c r="D199" s="49">
        <f>IF(ISNUMBER(C199),LOOKUP(C199,'工種番号'!$C$4:$C$55,'工種番号'!$D$4:$D$55),"")</f>
      </c>
      <c r="E199" s="55"/>
      <c r="F199" s="133"/>
      <c r="G199" s="148"/>
      <c r="H199" s="148"/>
      <c r="I199" s="149"/>
      <c r="J199" s="104"/>
      <c r="K199" s="77"/>
      <c r="L199" s="74"/>
      <c r="M199" s="53"/>
      <c r="N199" s="110">
        <f t="shared" si="15"/>
      </c>
      <c r="O199" s="111"/>
      <c r="P199" s="66"/>
      <c r="Q199" s="67"/>
      <c r="R199" s="40"/>
      <c r="S199" s="112">
        <f>IF(R199="","",LOOKUP(R199,'工種番号'!$C$4:$C$55,'工種番号'!$D$4:$D$55))</f>
      </c>
      <c r="T199" s="113"/>
      <c r="U199" s="114"/>
      <c r="V199" s="115"/>
      <c r="W199" s="33"/>
      <c r="X199" s="3"/>
    </row>
    <row r="200" spans="1:24" ht="21.75" customHeight="1">
      <c r="A200" s="11">
        <f t="shared" si="13"/>
        <v>0</v>
      </c>
      <c r="B200" s="2"/>
      <c r="C200" s="27"/>
      <c r="D200" s="49">
        <f>IF(ISNUMBER(C200),LOOKUP(C200,'工種番号'!$C$4:$C$55,'工種番号'!$D$4:$D$55),"")</f>
      </c>
      <c r="E200" s="55"/>
      <c r="F200" s="133"/>
      <c r="G200" s="148"/>
      <c r="H200" s="148"/>
      <c r="I200" s="149"/>
      <c r="J200" s="104"/>
      <c r="K200" s="77"/>
      <c r="L200" s="74"/>
      <c r="M200" s="53"/>
      <c r="N200" s="110">
        <f t="shared" si="15"/>
      </c>
      <c r="O200" s="111"/>
      <c r="P200" s="66"/>
      <c r="Q200" s="67"/>
      <c r="R200" s="40"/>
      <c r="S200" s="112">
        <f>IF(R200="","",LOOKUP(R200,'工種番号'!$C$4:$C$55,'工種番号'!$D$4:$D$55))</f>
      </c>
      <c r="T200" s="113"/>
      <c r="U200" s="114"/>
      <c r="V200" s="115"/>
      <c r="W200" s="33"/>
      <c r="X200" s="3"/>
    </row>
    <row r="201" spans="1:24" ht="21.75" customHeight="1" thickBot="1">
      <c r="A201" s="11">
        <f t="shared" si="13"/>
        <v>0</v>
      </c>
      <c r="B201" s="2"/>
      <c r="C201" s="18"/>
      <c r="D201" s="49">
        <f>IF(ISNUMBER(C201),LOOKUP(C201,'工種番号'!$C$4:$C$55,'工種番号'!$D$4:$D$55),"")</f>
      </c>
      <c r="E201" s="55"/>
      <c r="F201" s="133"/>
      <c r="G201" s="148"/>
      <c r="H201" s="148"/>
      <c r="I201" s="149"/>
      <c r="J201" s="104"/>
      <c r="K201" s="77"/>
      <c r="L201" s="74"/>
      <c r="M201" s="53"/>
      <c r="N201" s="110">
        <f t="shared" si="15"/>
      </c>
      <c r="O201" s="111"/>
      <c r="P201" s="66"/>
      <c r="Q201" s="67"/>
      <c r="R201" s="41"/>
      <c r="S201" s="116">
        <f>IF(R201="","",LOOKUP(R201,'工種番号'!$C$4:$C$55,'工種番号'!$D$4:$D$55))</f>
      </c>
      <c r="T201" s="117"/>
      <c r="U201" s="118"/>
      <c r="V201" s="119"/>
      <c r="W201" s="34"/>
      <c r="X201" s="3"/>
    </row>
    <row r="202" spans="1:24" ht="21.75" customHeight="1">
      <c r="A202" s="11"/>
      <c r="B202" s="2"/>
      <c r="C202" s="120" t="s">
        <v>10</v>
      </c>
      <c r="D202" s="121"/>
      <c r="E202" s="37" t="s">
        <v>15</v>
      </c>
      <c r="F202" s="120" t="s">
        <v>16</v>
      </c>
      <c r="G202" s="122"/>
      <c r="H202" s="122"/>
      <c r="I202" s="122"/>
      <c r="J202" s="83"/>
      <c r="K202" s="37" t="s">
        <v>17</v>
      </c>
      <c r="L202" s="37" t="s">
        <v>18</v>
      </c>
      <c r="M202" s="54" t="s">
        <v>19</v>
      </c>
      <c r="N202" s="123" t="s">
        <v>20</v>
      </c>
      <c r="O202" s="124"/>
      <c r="P202" s="68"/>
      <c r="Q202" s="67"/>
      <c r="R202" s="125" t="s">
        <v>21</v>
      </c>
      <c r="S202" s="126"/>
      <c r="T202" s="126"/>
      <c r="U202" s="127" t="s">
        <v>22</v>
      </c>
      <c r="V202" s="127"/>
      <c r="W202" s="128"/>
      <c r="X202" s="3"/>
    </row>
    <row r="203" spans="1:24" ht="21.75" customHeight="1">
      <c r="A203" s="11">
        <f t="shared" si="13"/>
        <v>0</v>
      </c>
      <c r="B203" s="2"/>
      <c r="C203" s="18"/>
      <c r="D203" s="48">
        <f>IF(ISNUMBER(C203),LOOKUP(C203,'工種番号'!$C$4:$C$55,'工種番号'!$D$4:$D$55),"")</f>
      </c>
      <c r="E203" s="55"/>
      <c r="F203" s="133"/>
      <c r="G203" s="148"/>
      <c r="H203" s="148"/>
      <c r="I203" s="149"/>
      <c r="J203" s="104"/>
      <c r="K203" s="77"/>
      <c r="L203" s="74"/>
      <c r="M203" s="53"/>
      <c r="N203" s="110">
        <f aca="true" t="shared" si="16" ref="N203:N225">IF(ISBLANK(M203),"",ROUND(K203*M203,0))</f>
      </c>
      <c r="O203" s="111"/>
      <c r="P203" s="66"/>
      <c r="Q203" s="67"/>
      <c r="R203" s="38"/>
      <c r="S203" s="112">
        <f>IF(R203="","",LOOKUP(R203,'工種番号'!$C$4:$C$55,'工種番号'!$D$4:$D$55))</f>
      </c>
      <c r="T203" s="113"/>
      <c r="U203" s="114"/>
      <c r="V203" s="115"/>
      <c r="W203" s="33"/>
      <c r="X203" s="3"/>
    </row>
    <row r="204" spans="1:24" ht="21.75" customHeight="1">
      <c r="A204" s="11">
        <f t="shared" si="13"/>
        <v>0</v>
      </c>
      <c r="B204" s="2"/>
      <c r="C204" s="27"/>
      <c r="D204" s="49">
        <f>IF(ISNUMBER(C204),LOOKUP(C204,'工種番号'!$C$4:$C$55,'工種番号'!$D$4:$D$55),"")</f>
      </c>
      <c r="E204" s="55"/>
      <c r="F204" s="133"/>
      <c r="G204" s="148"/>
      <c r="H204" s="148"/>
      <c r="I204" s="149"/>
      <c r="J204" s="104"/>
      <c r="K204" s="77"/>
      <c r="L204" s="74"/>
      <c r="M204" s="53"/>
      <c r="N204" s="110">
        <f t="shared" si="16"/>
      </c>
      <c r="O204" s="111"/>
      <c r="P204" s="66"/>
      <c r="Q204" s="67"/>
      <c r="R204" s="38"/>
      <c r="S204" s="112">
        <f>IF(R204="","",LOOKUP(R204,'工種番号'!$C$4:$C$55,'工種番号'!$D$4:$D$55))</f>
      </c>
      <c r="T204" s="113"/>
      <c r="U204" s="114"/>
      <c r="V204" s="115"/>
      <c r="W204" s="33"/>
      <c r="X204" s="3"/>
    </row>
    <row r="205" spans="1:24" ht="21.75" customHeight="1">
      <c r="A205" s="11">
        <f t="shared" si="13"/>
        <v>0</v>
      </c>
      <c r="B205" s="2"/>
      <c r="C205" s="27"/>
      <c r="D205" s="49">
        <f>IF(ISNUMBER(C205),LOOKUP(C205,'工種番号'!$C$4:$C$55,'工種番号'!$D$4:$D$55),"")</f>
      </c>
      <c r="E205" s="55"/>
      <c r="F205" s="133"/>
      <c r="G205" s="148"/>
      <c r="H205" s="148"/>
      <c r="I205" s="149"/>
      <c r="J205" s="104"/>
      <c r="K205" s="77"/>
      <c r="L205" s="74"/>
      <c r="M205" s="53"/>
      <c r="N205" s="110">
        <f t="shared" si="16"/>
      </c>
      <c r="O205" s="111"/>
      <c r="P205" s="66"/>
      <c r="Q205" s="67"/>
      <c r="R205" s="38"/>
      <c r="S205" s="112">
        <f>IF(R205="","",LOOKUP(R205,'工種番号'!$C$4:$C$55,'工種番号'!$D$4:$D$55))</f>
      </c>
      <c r="T205" s="113"/>
      <c r="U205" s="114"/>
      <c r="V205" s="115"/>
      <c r="W205" s="33"/>
      <c r="X205" s="3"/>
    </row>
    <row r="206" spans="1:24" ht="21.75" customHeight="1">
      <c r="A206" s="11">
        <f t="shared" si="13"/>
        <v>0</v>
      </c>
      <c r="B206" s="2"/>
      <c r="C206" s="27"/>
      <c r="D206" s="49">
        <f>IF(ISNUMBER(C206),LOOKUP(C206,'工種番号'!$C$4:$C$55,'工種番号'!$D$4:$D$55),"")</f>
      </c>
      <c r="E206" s="55"/>
      <c r="F206" s="133"/>
      <c r="G206" s="148"/>
      <c r="H206" s="148"/>
      <c r="I206" s="149"/>
      <c r="J206" s="104"/>
      <c r="K206" s="77"/>
      <c r="L206" s="74"/>
      <c r="M206" s="53"/>
      <c r="N206" s="110">
        <f t="shared" si="16"/>
      </c>
      <c r="O206" s="111"/>
      <c r="P206" s="66"/>
      <c r="Q206" s="67"/>
      <c r="R206" s="39"/>
      <c r="S206" s="112">
        <f>IF(R206="","",LOOKUP(R206,'工種番号'!$C$4:$C$55,'工種番号'!$D$4:$D$55))</f>
      </c>
      <c r="T206" s="113"/>
      <c r="U206" s="114"/>
      <c r="V206" s="115"/>
      <c r="W206" s="33"/>
      <c r="X206" s="3"/>
    </row>
    <row r="207" spans="1:24" ht="21.75" customHeight="1">
      <c r="A207" s="11">
        <f t="shared" si="13"/>
        <v>0</v>
      </c>
      <c r="B207" s="2"/>
      <c r="C207" s="27"/>
      <c r="D207" s="49">
        <f>IF(ISNUMBER(C207),LOOKUP(C207,'工種番号'!$C$4:$C$55,'工種番号'!$D$4:$D$55),"")</f>
      </c>
      <c r="E207" s="55"/>
      <c r="F207" s="133"/>
      <c r="G207" s="148"/>
      <c r="H207" s="148"/>
      <c r="I207" s="149"/>
      <c r="J207" s="104"/>
      <c r="K207" s="77"/>
      <c r="L207" s="74"/>
      <c r="M207" s="53"/>
      <c r="N207" s="110">
        <f t="shared" si="16"/>
      </c>
      <c r="O207" s="111"/>
      <c r="P207" s="66"/>
      <c r="Q207" s="67"/>
      <c r="R207" s="39"/>
      <c r="S207" s="112">
        <f>IF(R207="","",LOOKUP(R207,'工種番号'!$C$4:$C$55,'工種番号'!$D$4:$D$55))</f>
      </c>
      <c r="T207" s="113"/>
      <c r="U207" s="114"/>
      <c r="V207" s="115"/>
      <c r="W207" s="33"/>
      <c r="X207" s="3"/>
    </row>
    <row r="208" spans="1:24" ht="21.75" customHeight="1">
      <c r="A208" s="11">
        <f t="shared" si="13"/>
        <v>0</v>
      </c>
      <c r="B208" s="2"/>
      <c r="C208" s="18"/>
      <c r="D208" s="49">
        <f>IF(ISNUMBER(C208),LOOKUP(C208,'工種番号'!$C$4:$C$55,'工種番号'!$D$4:$D$55),"")</f>
      </c>
      <c r="E208" s="55"/>
      <c r="F208" s="133"/>
      <c r="G208" s="148"/>
      <c r="H208" s="148"/>
      <c r="I208" s="149"/>
      <c r="J208" s="104"/>
      <c r="K208" s="77"/>
      <c r="L208" s="74"/>
      <c r="M208" s="53"/>
      <c r="N208" s="110">
        <f t="shared" si="16"/>
      </c>
      <c r="O208" s="111"/>
      <c r="P208" s="66"/>
      <c r="Q208" s="67"/>
      <c r="R208" s="39"/>
      <c r="S208" s="112">
        <f>IF(R208="","",LOOKUP(R208,'工種番号'!$C$4:$C$55,'工種番号'!$D$4:$D$55))</f>
      </c>
      <c r="T208" s="113"/>
      <c r="U208" s="114"/>
      <c r="V208" s="115"/>
      <c r="W208" s="33"/>
      <c r="X208" s="3"/>
    </row>
    <row r="209" spans="1:24" ht="21.75" customHeight="1">
      <c r="A209" s="11">
        <f t="shared" si="13"/>
        <v>0</v>
      </c>
      <c r="B209" s="2"/>
      <c r="C209" s="27"/>
      <c r="D209" s="49">
        <f>IF(ISNUMBER(C209),LOOKUP(C209,'工種番号'!$C$4:$C$55,'工種番号'!$D$4:$D$55),"")</f>
      </c>
      <c r="E209" s="55"/>
      <c r="F209" s="133"/>
      <c r="G209" s="148"/>
      <c r="H209" s="148"/>
      <c r="I209" s="149"/>
      <c r="J209" s="104"/>
      <c r="K209" s="77"/>
      <c r="L209" s="74"/>
      <c r="M209" s="53"/>
      <c r="N209" s="110">
        <f t="shared" si="16"/>
      </c>
      <c r="O209" s="111"/>
      <c r="P209" s="66"/>
      <c r="Q209" s="67"/>
      <c r="R209" s="39"/>
      <c r="S209" s="112">
        <f>IF(R209="","",LOOKUP(R209,'工種番号'!$C$4:$C$55,'工種番号'!$D$4:$D$55))</f>
      </c>
      <c r="T209" s="113"/>
      <c r="U209" s="114"/>
      <c r="V209" s="115"/>
      <c r="W209" s="33"/>
      <c r="X209" s="3"/>
    </row>
    <row r="210" spans="1:24" ht="21.75" customHeight="1">
      <c r="A210" s="11">
        <f t="shared" si="13"/>
        <v>0</v>
      </c>
      <c r="B210" s="2"/>
      <c r="C210" s="27"/>
      <c r="D210" s="49">
        <f>IF(ISNUMBER(C210),LOOKUP(C210,'工種番号'!$C$4:$C$55,'工種番号'!$D$4:$D$55),"")</f>
      </c>
      <c r="E210" s="55"/>
      <c r="F210" s="133"/>
      <c r="G210" s="148"/>
      <c r="H210" s="148"/>
      <c r="I210" s="149"/>
      <c r="J210" s="104"/>
      <c r="K210" s="77"/>
      <c r="L210" s="74"/>
      <c r="M210" s="53"/>
      <c r="N210" s="110">
        <f t="shared" si="16"/>
      </c>
      <c r="O210" s="111"/>
      <c r="P210" s="66"/>
      <c r="Q210" s="67"/>
      <c r="R210" s="39"/>
      <c r="S210" s="112">
        <f>IF(R210="","",LOOKUP(R210,'工種番号'!$C$4:$C$55,'工種番号'!$D$4:$D$55))</f>
      </c>
      <c r="T210" s="113"/>
      <c r="U210" s="114"/>
      <c r="V210" s="115"/>
      <c r="W210" s="33"/>
      <c r="X210" s="3"/>
    </row>
    <row r="211" spans="1:24" ht="21.75" customHeight="1">
      <c r="A211" s="11">
        <f t="shared" si="13"/>
        <v>0</v>
      </c>
      <c r="B211" s="2"/>
      <c r="C211" s="27"/>
      <c r="D211" s="49">
        <f>IF(ISNUMBER(C211),LOOKUP(C211,'工種番号'!$C$4:$C$55,'工種番号'!$D$4:$D$55),"")</f>
      </c>
      <c r="E211" s="55"/>
      <c r="F211" s="133"/>
      <c r="G211" s="148"/>
      <c r="H211" s="148"/>
      <c r="I211" s="149"/>
      <c r="J211" s="104"/>
      <c r="K211" s="77"/>
      <c r="L211" s="74"/>
      <c r="M211" s="53"/>
      <c r="N211" s="110">
        <f t="shared" si="16"/>
      </c>
      <c r="O211" s="111"/>
      <c r="P211" s="66"/>
      <c r="Q211" s="67"/>
      <c r="R211" s="39"/>
      <c r="S211" s="112">
        <f>IF(R211="","",LOOKUP(R211,'工種番号'!$C$4:$C$55,'工種番号'!$D$4:$D$55))</f>
      </c>
      <c r="T211" s="113"/>
      <c r="U211" s="114"/>
      <c r="V211" s="115"/>
      <c r="W211" s="33"/>
      <c r="X211" s="3"/>
    </row>
    <row r="212" spans="1:24" ht="21.75" customHeight="1">
      <c r="A212" s="11">
        <f t="shared" si="13"/>
        <v>0</v>
      </c>
      <c r="B212" s="2"/>
      <c r="C212" s="27"/>
      <c r="D212" s="49">
        <f>IF(ISNUMBER(C212),LOOKUP(C212,'工種番号'!$C$4:$C$55,'工種番号'!$D$4:$D$55),"")</f>
      </c>
      <c r="E212" s="55"/>
      <c r="F212" s="133"/>
      <c r="G212" s="148"/>
      <c r="H212" s="148"/>
      <c r="I212" s="149"/>
      <c r="J212" s="104"/>
      <c r="K212" s="77"/>
      <c r="L212" s="74"/>
      <c r="M212" s="53"/>
      <c r="N212" s="110">
        <f t="shared" si="16"/>
      </c>
      <c r="O212" s="111"/>
      <c r="P212" s="66"/>
      <c r="Q212" s="67"/>
      <c r="R212" s="40"/>
      <c r="S212" s="112">
        <f>IF(R212="","",LOOKUP(R212,'工種番号'!$C$4:$C$55,'工種番号'!$D$4:$D$55))</f>
      </c>
      <c r="T212" s="113"/>
      <c r="U212" s="114"/>
      <c r="V212" s="115"/>
      <c r="W212" s="33"/>
      <c r="X212" s="3"/>
    </row>
    <row r="213" spans="1:24" ht="21.75" customHeight="1">
      <c r="A213" s="11">
        <f t="shared" si="13"/>
        <v>0</v>
      </c>
      <c r="B213" s="2"/>
      <c r="C213" s="18"/>
      <c r="D213" s="49">
        <f>IF(ISNUMBER(C213),LOOKUP(C213,'工種番号'!$C$4:$C$55,'工種番号'!$D$4:$D$55),"")</f>
      </c>
      <c r="E213" s="55"/>
      <c r="F213" s="133"/>
      <c r="G213" s="148"/>
      <c r="H213" s="148"/>
      <c r="I213" s="149"/>
      <c r="J213" s="104"/>
      <c r="K213" s="77"/>
      <c r="L213" s="74"/>
      <c r="M213" s="53"/>
      <c r="N213" s="110">
        <f t="shared" si="16"/>
      </c>
      <c r="O213" s="111"/>
      <c r="P213" s="66"/>
      <c r="Q213" s="67"/>
      <c r="R213" s="40"/>
      <c r="S213" s="112">
        <f>IF(R213="","",LOOKUP(R213,'工種番号'!$C$4:$C$55,'工種番号'!$D$4:$D$55))</f>
      </c>
      <c r="T213" s="113"/>
      <c r="U213" s="114"/>
      <c r="V213" s="115"/>
      <c r="W213" s="33"/>
      <c r="X213" s="3"/>
    </row>
    <row r="214" spans="1:24" ht="21.75" customHeight="1">
      <c r="A214" s="11">
        <f t="shared" si="13"/>
        <v>0</v>
      </c>
      <c r="B214" s="2"/>
      <c r="C214" s="18"/>
      <c r="D214" s="49">
        <f>IF(ISNUMBER(C214),LOOKUP(C214,'工種番号'!$C$4:$C$55,'工種番号'!$D$4:$D$55),"")</f>
      </c>
      <c r="E214" s="55"/>
      <c r="F214" s="133"/>
      <c r="G214" s="148"/>
      <c r="H214" s="148"/>
      <c r="I214" s="149"/>
      <c r="J214" s="104"/>
      <c r="K214" s="77"/>
      <c r="L214" s="74"/>
      <c r="M214" s="53"/>
      <c r="N214" s="110">
        <f t="shared" si="16"/>
      </c>
      <c r="O214" s="111"/>
      <c r="P214" s="66"/>
      <c r="Q214" s="67"/>
      <c r="R214" s="40"/>
      <c r="S214" s="112">
        <f>IF(R214="","",LOOKUP(R214,'工種番号'!$C$4:$C$55,'工種番号'!$D$4:$D$55))</f>
      </c>
      <c r="T214" s="113"/>
      <c r="U214" s="114"/>
      <c r="V214" s="115"/>
      <c r="W214" s="33"/>
      <c r="X214" s="3"/>
    </row>
    <row r="215" spans="1:24" ht="21.75" customHeight="1">
      <c r="A215" s="11">
        <f t="shared" si="13"/>
        <v>0</v>
      </c>
      <c r="B215" s="2"/>
      <c r="C215" s="27"/>
      <c r="D215" s="49">
        <f>IF(ISNUMBER(C215),LOOKUP(C215,'工種番号'!$C$4:$C$55,'工種番号'!$D$4:$D$55),"")</f>
      </c>
      <c r="E215" s="55"/>
      <c r="F215" s="133"/>
      <c r="G215" s="148"/>
      <c r="H215" s="148"/>
      <c r="I215" s="149"/>
      <c r="J215" s="104"/>
      <c r="K215" s="77"/>
      <c r="L215" s="74"/>
      <c r="M215" s="53"/>
      <c r="N215" s="110">
        <f t="shared" si="16"/>
      </c>
      <c r="O215" s="111"/>
      <c r="P215" s="66"/>
      <c r="Q215" s="67"/>
      <c r="R215" s="40"/>
      <c r="S215" s="112">
        <f>IF(R215="","",LOOKUP(R215,'工種番号'!$C$4:$C$55,'工種番号'!$D$4:$D$55))</f>
      </c>
      <c r="T215" s="113"/>
      <c r="U215" s="114"/>
      <c r="V215" s="115"/>
      <c r="W215" s="33"/>
      <c r="X215" s="3"/>
    </row>
    <row r="216" spans="1:24" ht="21.75" customHeight="1">
      <c r="A216" s="11">
        <f t="shared" si="13"/>
        <v>0</v>
      </c>
      <c r="B216" s="2"/>
      <c r="C216" s="27"/>
      <c r="D216" s="49">
        <f>IF(ISNUMBER(C216),LOOKUP(C216,'工種番号'!$C$4:$C$55,'工種番号'!$D$4:$D$55),"")</f>
      </c>
      <c r="E216" s="55"/>
      <c r="F216" s="133"/>
      <c r="G216" s="148"/>
      <c r="H216" s="148"/>
      <c r="I216" s="149"/>
      <c r="J216" s="104"/>
      <c r="K216" s="77"/>
      <c r="L216" s="74"/>
      <c r="M216" s="53"/>
      <c r="N216" s="110">
        <f t="shared" si="16"/>
      </c>
      <c r="O216" s="111"/>
      <c r="P216" s="66"/>
      <c r="Q216" s="67"/>
      <c r="R216" s="40"/>
      <c r="S216" s="112">
        <f>IF(R216="","",LOOKUP(R216,'工種番号'!$C$4:$C$55,'工種番号'!$D$4:$D$55))</f>
      </c>
      <c r="T216" s="113"/>
      <c r="U216" s="114"/>
      <c r="V216" s="115"/>
      <c r="W216" s="33"/>
      <c r="X216" s="3"/>
    </row>
    <row r="217" spans="1:24" ht="21.75" customHeight="1">
      <c r="A217" s="11">
        <f t="shared" si="13"/>
        <v>0</v>
      </c>
      <c r="B217" s="2"/>
      <c r="C217" s="27"/>
      <c r="D217" s="49">
        <f>IF(ISNUMBER(C217),LOOKUP(C217,'工種番号'!$C$4:$C$55,'工種番号'!$D$4:$D$55),"")</f>
      </c>
      <c r="E217" s="55"/>
      <c r="F217" s="133"/>
      <c r="G217" s="148"/>
      <c r="H217" s="148"/>
      <c r="I217" s="149"/>
      <c r="J217" s="104"/>
      <c r="K217" s="77"/>
      <c r="L217" s="74"/>
      <c r="M217" s="53"/>
      <c r="N217" s="110">
        <f t="shared" si="16"/>
      </c>
      <c r="O217" s="111"/>
      <c r="P217" s="66"/>
      <c r="Q217" s="67"/>
      <c r="R217" s="40"/>
      <c r="S217" s="112">
        <f>IF(R217="","",LOOKUP(R217,'工種番号'!$C$4:$C$55,'工種番号'!$D$4:$D$55))</f>
      </c>
      <c r="T217" s="113"/>
      <c r="U217" s="114"/>
      <c r="V217" s="115"/>
      <c r="W217" s="33"/>
      <c r="X217" s="3"/>
    </row>
    <row r="218" spans="1:24" ht="21.75" customHeight="1">
      <c r="A218" s="11">
        <f t="shared" si="13"/>
        <v>0</v>
      </c>
      <c r="B218" s="2"/>
      <c r="C218" s="27"/>
      <c r="D218" s="49">
        <f>IF(ISNUMBER(C218),LOOKUP(C218,'工種番号'!$C$4:$C$55,'工種番号'!$D$4:$D$55),"")</f>
      </c>
      <c r="E218" s="55"/>
      <c r="F218" s="133"/>
      <c r="G218" s="148"/>
      <c r="H218" s="148"/>
      <c r="I218" s="149"/>
      <c r="J218" s="104"/>
      <c r="K218" s="77"/>
      <c r="L218" s="74"/>
      <c r="M218" s="53"/>
      <c r="N218" s="110">
        <f t="shared" si="16"/>
      </c>
      <c r="O218" s="111"/>
      <c r="P218" s="66"/>
      <c r="Q218" s="67"/>
      <c r="R218" s="40"/>
      <c r="S218" s="112">
        <f>IF(R218="","",LOOKUP(R218,'工種番号'!$C$4:$C$55,'工種番号'!$D$4:$D$55))</f>
      </c>
      <c r="T218" s="113"/>
      <c r="U218" s="114"/>
      <c r="V218" s="115"/>
      <c r="W218" s="33"/>
      <c r="X218" s="3"/>
    </row>
    <row r="219" spans="1:24" ht="21.75" customHeight="1">
      <c r="A219" s="11">
        <f aca="true" t="shared" si="17" ref="A219:A282">C219</f>
        <v>0</v>
      </c>
      <c r="B219" s="2"/>
      <c r="C219" s="27"/>
      <c r="D219" s="49">
        <f>IF(ISNUMBER(C219),LOOKUP(C219,'工種番号'!$C$4:$C$55,'工種番号'!$D$4:$D$55),"")</f>
      </c>
      <c r="E219" s="55"/>
      <c r="F219" s="133"/>
      <c r="G219" s="148"/>
      <c r="H219" s="148"/>
      <c r="I219" s="149"/>
      <c r="J219" s="104"/>
      <c r="K219" s="77"/>
      <c r="L219" s="74"/>
      <c r="M219" s="53"/>
      <c r="N219" s="110">
        <f t="shared" si="16"/>
      </c>
      <c r="O219" s="111"/>
      <c r="P219" s="66"/>
      <c r="Q219" s="67"/>
      <c r="R219" s="40"/>
      <c r="S219" s="112">
        <f>IF(R219="","",LOOKUP(R219,'工種番号'!$C$4:$C$55,'工種番号'!$D$4:$D$55))</f>
      </c>
      <c r="T219" s="113"/>
      <c r="U219" s="114"/>
      <c r="V219" s="115"/>
      <c r="W219" s="33"/>
      <c r="X219" s="3"/>
    </row>
    <row r="220" spans="1:24" ht="21.75" customHeight="1">
      <c r="A220" s="11">
        <f t="shared" si="17"/>
        <v>0</v>
      </c>
      <c r="B220" s="2"/>
      <c r="C220" s="18"/>
      <c r="D220" s="49">
        <f>IF(ISNUMBER(C220),LOOKUP(C220,'工種番号'!$C$4:$C$55,'工種番号'!$D$4:$D$55),"")</f>
      </c>
      <c r="E220" s="55"/>
      <c r="F220" s="133"/>
      <c r="G220" s="148"/>
      <c r="H220" s="148"/>
      <c r="I220" s="149"/>
      <c r="J220" s="104"/>
      <c r="K220" s="77"/>
      <c r="L220" s="74"/>
      <c r="M220" s="53"/>
      <c r="N220" s="110">
        <f t="shared" si="16"/>
      </c>
      <c r="O220" s="111"/>
      <c r="P220" s="66"/>
      <c r="Q220" s="67"/>
      <c r="R220" s="40"/>
      <c r="S220" s="112">
        <f>IF(R220="","",LOOKUP(R220,'工種番号'!$C$4:$C$55,'工種番号'!$D$4:$D$55))</f>
      </c>
      <c r="T220" s="113"/>
      <c r="U220" s="114"/>
      <c r="V220" s="115"/>
      <c r="W220" s="33"/>
      <c r="X220" s="3"/>
    </row>
    <row r="221" spans="1:24" ht="21.75" customHeight="1">
      <c r="A221" s="11">
        <f t="shared" si="17"/>
        <v>0</v>
      </c>
      <c r="B221" s="2"/>
      <c r="C221" s="18"/>
      <c r="D221" s="49">
        <f>IF(ISNUMBER(C221),LOOKUP(C221,'工種番号'!$C$4:$C$55,'工種番号'!$D$4:$D$55),"")</f>
      </c>
      <c r="E221" s="55"/>
      <c r="F221" s="133"/>
      <c r="G221" s="148"/>
      <c r="H221" s="148"/>
      <c r="I221" s="149"/>
      <c r="J221" s="104"/>
      <c r="K221" s="77"/>
      <c r="L221" s="74"/>
      <c r="M221" s="53"/>
      <c r="N221" s="110">
        <f t="shared" si="16"/>
      </c>
      <c r="O221" s="111"/>
      <c r="P221" s="66"/>
      <c r="Q221" s="67"/>
      <c r="R221" s="40"/>
      <c r="S221" s="112">
        <f>IF(R221="","",LOOKUP(R221,'工種番号'!$C$4:$C$55,'工種番号'!$D$4:$D$55))</f>
      </c>
      <c r="T221" s="113"/>
      <c r="U221" s="114"/>
      <c r="V221" s="115"/>
      <c r="W221" s="33"/>
      <c r="X221" s="3"/>
    </row>
    <row r="222" spans="1:24" ht="21.75" customHeight="1">
      <c r="A222" s="11">
        <f t="shared" si="17"/>
        <v>0</v>
      </c>
      <c r="B222" s="2"/>
      <c r="C222" s="18"/>
      <c r="D222" s="49">
        <f>IF(ISNUMBER(C222),LOOKUP(C222,'工種番号'!$C$4:$C$55,'工種番号'!$D$4:$D$55),"")</f>
      </c>
      <c r="E222" s="55"/>
      <c r="F222" s="133"/>
      <c r="G222" s="148"/>
      <c r="H222" s="148"/>
      <c r="I222" s="149"/>
      <c r="J222" s="104"/>
      <c r="K222" s="77"/>
      <c r="L222" s="74"/>
      <c r="M222" s="53"/>
      <c r="N222" s="110">
        <f t="shared" si="16"/>
      </c>
      <c r="O222" s="111"/>
      <c r="P222" s="66"/>
      <c r="Q222" s="67"/>
      <c r="R222" s="40"/>
      <c r="S222" s="112">
        <f>IF(R222="","",LOOKUP(R222,'工種番号'!$C$4:$C$55,'工種番号'!$D$4:$D$55))</f>
      </c>
      <c r="T222" s="113"/>
      <c r="U222" s="114"/>
      <c r="V222" s="115"/>
      <c r="W222" s="33"/>
      <c r="X222" s="3"/>
    </row>
    <row r="223" spans="1:24" ht="21.75" customHeight="1">
      <c r="A223" s="11">
        <f t="shared" si="17"/>
        <v>0</v>
      </c>
      <c r="B223" s="2"/>
      <c r="C223" s="27"/>
      <c r="D223" s="49">
        <f>IF(ISNUMBER(C223),LOOKUP(C223,'工種番号'!$C$4:$C$55,'工種番号'!$D$4:$D$55),"")</f>
      </c>
      <c r="E223" s="55"/>
      <c r="F223" s="133"/>
      <c r="G223" s="148"/>
      <c r="H223" s="148"/>
      <c r="I223" s="149"/>
      <c r="J223" s="104"/>
      <c r="K223" s="77"/>
      <c r="L223" s="74"/>
      <c r="M223" s="53"/>
      <c r="N223" s="110">
        <f t="shared" si="16"/>
      </c>
      <c r="O223" s="111"/>
      <c r="P223" s="66"/>
      <c r="Q223" s="67"/>
      <c r="R223" s="40"/>
      <c r="S223" s="112">
        <f>IF(R223="","",LOOKUP(R223,'工種番号'!$C$4:$C$55,'工種番号'!$D$4:$D$55))</f>
      </c>
      <c r="T223" s="113"/>
      <c r="U223" s="114"/>
      <c r="V223" s="115"/>
      <c r="W223" s="33"/>
      <c r="X223" s="3"/>
    </row>
    <row r="224" spans="1:24" ht="21.75" customHeight="1">
      <c r="A224" s="11">
        <f t="shared" si="17"/>
        <v>0</v>
      </c>
      <c r="B224" s="2"/>
      <c r="C224" s="27"/>
      <c r="D224" s="49">
        <f>IF(ISNUMBER(C224),LOOKUP(C224,'工種番号'!$C$4:$C$55,'工種番号'!$D$4:$D$55),"")</f>
      </c>
      <c r="E224" s="55"/>
      <c r="F224" s="133"/>
      <c r="G224" s="148"/>
      <c r="H224" s="148"/>
      <c r="I224" s="149"/>
      <c r="J224" s="104"/>
      <c r="K224" s="77"/>
      <c r="L224" s="74"/>
      <c r="M224" s="53"/>
      <c r="N224" s="110">
        <f t="shared" si="16"/>
      </c>
      <c r="O224" s="111"/>
      <c r="P224" s="66"/>
      <c r="Q224" s="67"/>
      <c r="R224" s="40"/>
      <c r="S224" s="112">
        <f>IF(R224="","",LOOKUP(R224,'工種番号'!$C$4:$C$55,'工種番号'!$D$4:$D$55))</f>
      </c>
      <c r="T224" s="113"/>
      <c r="U224" s="114"/>
      <c r="V224" s="115"/>
      <c r="W224" s="33"/>
      <c r="X224" s="3"/>
    </row>
    <row r="225" spans="1:24" ht="21.75" customHeight="1" thickBot="1">
      <c r="A225" s="11">
        <f t="shared" si="17"/>
        <v>0</v>
      </c>
      <c r="B225" s="2"/>
      <c r="C225" s="18"/>
      <c r="D225" s="49">
        <f>IF(ISNUMBER(C225),LOOKUP(C225,'工種番号'!$C$4:$C$55,'工種番号'!$D$4:$D$55),"")</f>
      </c>
      <c r="E225" s="55"/>
      <c r="F225" s="133"/>
      <c r="G225" s="148"/>
      <c r="H225" s="148"/>
      <c r="I225" s="149"/>
      <c r="J225" s="104"/>
      <c r="K225" s="77"/>
      <c r="L225" s="74"/>
      <c r="M225" s="53"/>
      <c r="N225" s="110">
        <f t="shared" si="16"/>
      </c>
      <c r="O225" s="111"/>
      <c r="P225" s="66"/>
      <c r="Q225" s="67"/>
      <c r="R225" s="41"/>
      <c r="S225" s="116">
        <f>IF(R225="","",LOOKUP(R225,'工種番号'!$C$4:$C$55,'工種番号'!$D$4:$D$55))</f>
      </c>
      <c r="T225" s="117"/>
      <c r="U225" s="118"/>
      <c r="V225" s="119"/>
      <c r="W225" s="34"/>
      <c r="X225" s="3"/>
    </row>
    <row r="226" spans="1:24" ht="21.75" customHeight="1">
      <c r="A226" s="11"/>
      <c r="B226" s="2"/>
      <c r="C226" s="120" t="s">
        <v>10</v>
      </c>
      <c r="D226" s="121"/>
      <c r="E226" s="37" t="s">
        <v>15</v>
      </c>
      <c r="F226" s="120" t="s">
        <v>16</v>
      </c>
      <c r="G226" s="122"/>
      <c r="H226" s="122"/>
      <c r="I226" s="122"/>
      <c r="J226" s="83"/>
      <c r="K226" s="37" t="s">
        <v>17</v>
      </c>
      <c r="L226" s="37" t="s">
        <v>18</v>
      </c>
      <c r="M226" s="54" t="s">
        <v>19</v>
      </c>
      <c r="N226" s="123" t="s">
        <v>20</v>
      </c>
      <c r="O226" s="124"/>
      <c r="P226" s="68"/>
      <c r="Q226" s="67"/>
      <c r="R226" s="125" t="s">
        <v>21</v>
      </c>
      <c r="S226" s="126"/>
      <c r="T226" s="126"/>
      <c r="U226" s="127" t="s">
        <v>22</v>
      </c>
      <c r="V226" s="127"/>
      <c r="W226" s="128"/>
      <c r="X226" s="3"/>
    </row>
    <row r="227" spans="1:24" ht="21.75" customHeight="1">
      <c r="A227" s="11">
        <f t="shared" si="17"/>
        <v>0</v>
      </c>
      <c r="B227" s="2"/>
      <c r="C227" s="18"/>
      <c r="D227" s="48">
        <f>IF(ISNUMBER(C227),LOOKUP(C227,'工種番号'!$C$4:$C$55,'工種番号'!$D$4:$D$55),"")</f>
      </c>
      <c r="E227" s="55"/>
      <c r="F227" s="133"/>
      <c r="G227" s="148"/>
      <c r="H227" s="148"/>
      <c r="I227" s="149"/>
      <c r="J227" s="104"/>
      <c r="K227" s="77"/>
      <c r="L227" s="74"/>
      <c r="M227" s="53"/>
      <c r="N227" s="110">
        <f aca="true" t="shared" si="18" ref="N227:N249">IF(ISBLANK(M227),"",ROUND(K227*M227,0))</f>
      </c>
      <c r="O227" s="111"/>
      <c r="P227" s="66"/>
      <c r="Q227" s="67"/>
      <c r="R227" s="38"/>
      <c r="S227" s="112">
        <f>IF(R227="","",LOOKUP(R227,'工種番号'!$C$4:$C$55,'工種番号'!$D$4:$D$55))</f>
      </c>
      <c r="T227" s="113"/>
      <c r="U227" s="114"/>
      <c r="V227" s="115"/>
      <c r="W227" s="33"/>
      <c r="X227" s="3"/>
    </row>
    <row r="228" spans="1:24" ht="21.75" customHeight="1">
      <c r="A228" s="11">
        <f t="shared" si="17"/>
        <v>0</v>
      </c>
      <c r="B228" s="2"/>
      <c r="C228" s="27"/>
      <c r="D228" s="49">
        <f>IF(ISNUMBER(C228),LOOKUP(C228,'工種番号'!$C$4:$C$55,'工種番号'!$D$4:$D$55),"")</f>
      </c>
      <c r="E228" s="55"/>
      <c r="F228" s="133"/>
      <c r="G228" s="148"/>
      <c r="H228" s="148"/>
      <c r="I228" s="149"/>
      <c r="J228" s="104"/>
      <c r="K228" s="77"/>
      <c r="L228" s="74"/>
      <c r="M228" s="53"/>
      <c r="N228" s="110">
        <f t="shared" si="18"/>
      </c>
      <c r="O228" s="111"/>
      <c r="P228" s="66"/>
      <c r="Q228" s="67"/>
      <c r="R228" s="38"/>
      <c r="S228" s="112">
        <f>IF(R228="","",LOOKUP(R228,'工種番号'!$C$4:$C$55,'工種番号'!$D$4:$D$55))</f>
      </c>
      <c r="T228" s="113"/>
      <c r="U228" s="114"/>
      <c r="V228" s="115"/>
      <c r="W228" s="33"/>
      <c r="X228" s="3"/>
    </row>
    <row r="229" spans="1:24" ht="21.75" customHeight="1">
      <c r="A229" s="11">
        <f t="shared" si="17"/>
        <v>0</v>
      </c>
      <c r="B229" s="2"/>
      <c r="C229" s="27"/>
      <c r="D229" s="49">
        <f>IF(ISNUMBER(C229),LOOKUP(C229,'工種番号'!$C$4:$C$55,'工種番号'!$D$4:$D$55),"")</f>
      </c>
      <c r="E229" s="55"/>
      <c r="F229" s="133"/>
      <c r="G229" s="148"/>
      <c r="H229" s="148"/>
      <c r="I229" s="149"/>
      <c r="J229" s="104"/>
      <c r="K229" s="77"/>
      <c r="L229" s="74"/>
      <c r="M229" s="53"/>
      <c r="N229" s="110">
        <f t="shared" si="18"/>
      </c>
      <c r="O229" s="111"/>
      <c r="P229" s="66"/>
      <c r="Q229" s="67"/>
      <c r="R229" s="38"/>
      <c r="S229" s="112">
        <f>IF(R229="","",LOOKUP(R229,'工種番号'!$C$4:$C$55,'工種番号'!$D$4:$D$55))</f>
      </c>
      <c r="T229" s="113"/>
      <c r="U229" s="114"/>
      <c r="V229" s="115"/>
      <c r="W229" s="33"/>
      <c r="X229" s="3"/>
    </row>
    <row r="230" spans="1:24" ht="21.75" customHeight="1">
      <c r="A230" s="11">
        <f t="shared" si="17"/>
        <v>0</v>
      </c>
      <c r="B230" s="2"/>
      <c r="C230" s="27"/>
      <c r="D230" s="49">
        <f>IF(ISNUMBER(C230),LOOKUP(C230,'工種番号'!$C$4:$C$55,'工種番号'!$D$4:$D$55),"")</f>
      </c>
      <c r="E230" s="55"/>
      <c r="F230" s="133"/>
      <c r="G230" s="148"/>
      <c r="H230" s="148"/>
      <c r="I230" s="149"/>
      <c r="J230" s="104"/>
      <c r="K230" s="77"/>
      <c r="L230" s="74"/>
      <c r="M230" s="53"/>
      <c r="N230" s="110">
        <f t="shared" si="18"/>
      </c>
      <c r="O230" s="111"/>
      <c r="P230" s="66"/>
      <c r="Q230" s="67"/>
      <c r="R230" s="39"/>
      <c r="S230" s="112">
        <f>IF(R230="","",LOOKUP(R230,'工種番号'!$C$4:$C$55,'工種番号'!$D$4:$D$55))</f>
      </c>
      <c r="T230" s="113"/>
      <c r="U230" s="114"/>
      <c r="V230" s="115"/>
      <c r="W230" s="33"/>
      <c r="X230" s="3"/>
    </row>
    <row r="231" spans="1:24" ht="21.75" customHeight="1">
      <c r="A231" s="11">
        <f t="shared" si="17"/>
        <v>0</v>
      </c>
      <c r="B231" s="2"/>
      <c r="C231" s="27"/>
      <c r="D231" s="49">
        <f>IF(ISNUMBER(C231),LOOKUP(C231,'工種番号'!$C$4:$C$55,'工種番号'!$D$4:$D$55),"")</f>
      </c>
      <c r="E231" s="55"/>
      <c r="F231" s="133"/>
      <c r="G231" s="148"/>
      <c r="H231" s="148"/>
      <c r="I231" s="149"/>
      <c r="J231" s="104"/>
      <c r="K231" s="77"/>
      <c r="L231" s="74"/>
      <c r="M231" s="53"/>
      <c r="N231" s="110">
        <f t="shared" si="18"/>
      </c>
      <c r="O231" s="111"/>
      <c r="P231" s="66"/>
      <c r="Q231" s="67"/>
      <c r="R231" s="39"/>
      <c r="S231" s="112">
        <f>IF(R231="","",LOOKUP(R231,'工種番号'!$C$4:$C$55,'工種番号'!$D$4:$D$55))</f>
      </c>
      <c r="T231" s="113"/>
      <c r="U231" s="114"/>
      <c r="V231" s="115"/>
      <c r="W231" s="33"/>
      <c r="X231" s="3"/>
    </row>
    <row r="232" spans="1:24" ht="21.75" customHeight="1">
      <c r="A232" s="11">
        <f t="shared" si="17"/>
        <v>0</v>
      </c>
      <c r="B232" s="2"/>
      <c r="C232" s="18"/>
      <c r="D232" s="49">
        <f>IF(ISNUMBER(C232),LOOKUP(C232,'工種番号'!$C$4:$C$55,'工種番号'!$D$4:$D$55),"")</f>
      </c>
      <c r="E232" s="55"/>
      <c r="F232" s="133"/>
      <c r="G232" s="148"/>
      <c r="H232" s="148"/>
      <c r="I232" s="149"/>
      <c r="J232" s="104"/>
      <c r="K232" s="77"/>
      <c r="L232" s="74"/>
      <c r="M232" s="53"/>
      <c r="N232" s="110">
        <f t="shared" si="18"/>
      </c>
      <c r="O232" s="111"/>
      <c r="P232" s="66"/>
      <c r="Q232" s="67"/>
      <c r="R232" s="39"/>
      <c r="S232" s="112">
        <f>IF(R232="","",LOOKUP(R232,'工種番号'!$C$4:$C$55,'工種番号'!$D$4:$D$55))</f>
      </c>
      <c r="T232" s="113"/>
      <c r="U232" s="114"/>
      <c r="V232" s="115"/>
      <c r="W232" s="33"/>
      <c r="X232" s="3"/>
    </row>
    <row r="233" spans="1:24" ht="21.75" customHeight="1">
      <c r="A233" s="11">
        <f t="shared" si="17"/>
        <v>0</v>
      </c>
      <c r="B233" s="2"/>
      <c r="C233" s="27"/>
      <c r="D233" s="49">
        <f>IF(ISNUMBER(C233),LOOKUP(C233,'工種番号'!$C$4:$C$55,'工種番号'!$D$4:$D$55),"")</f>
      </c>
      <c r="E233" s="55"/>
      <c r="F233" s="133"/>
      <c r="G233" s="148"/>
      <c r="H233" s="148"/>
      <c r="I233" s="149"/>
      <c r="J233" s="104"/>
      <c r="K233" s="77"/>
      <c r="L233" s="74"/>
      <c r="M233" s="53"/>
      <c r="N233" s="110">
        <f t="shared" si="18"/>
      </c>
      <c r="O233" s="111"/>
      <c r="P233" s="66"/>
      <c r="Q233" s="67"/>
      <c r="R233" s="39"/>
      <c r="S233" s="112">
        <f>IF(R233="","",LOOKUP(R233,'工種番号'!$C$4:$C$55,'工種番号'!$D$4:$D$55))</f>
      </c>
      <c r="T233" s="113"/>
      <c r="U233" s="114"/>
      <c r="V233" s="115"/>
      <c r="W233" s="33"/>
      <c r="X233" s="3"/>
    </row>
    <row r="234" spans="1:24" ht="21.75" customHeight="1">
      <c r="A234" s="11">
        <f t="shared" si="17"/>
        <v>0</v>
      </c>
      <c r="B234" s="2"/>
      <c r="C234" s="27"/>
      <c r="D234" s="49">
        <f>IF(ISNUMBER(C234),LOOKUP(C234,'工種番号'!$C$4:$C$55,'工種番号'!$D$4:$D$55),"")</f>
      </c>
      <c r="E234" s="55"/>
      <c r="F234" s="133"/>
      <c r="G234" s="148"/>
      <c r="H234" s="148"/>
      <c r="I234" s="149"/>
      <c r="J234" s="104"/>
      <c r="K234" s="77"/>
      <c r="L234" s="74"/>
      <c r="M234" s="53"/>
      <c r="N234" s="110">
        <f t="shared" si="18"/>
      </c>
      <c r="O234" s="111"/>
      <c r="P234" s="66"/>
      <c r="Q234" s="67"/>
      <c r="R234" s="39"/>
      <c r="S234" s="112">
        <f>IF(R234="","",LOOKUP(R234,'工種番号'!$C$4:$C$55,'工種番号'!$D$4:$D$55))</f>
      </c>
      <c r="T234" s="113"/>
      <c r="U234" s="114"/>
      <c r="V234" s="115"/>
      <c r="W234" s="33"/>
      <c r="X234" s="3"/>
    </row>
    <row r="235" spans="1:24" ht="21.75" customHeight="1">
      <c r="A235" s="11">
        <f t="shared" si="17"/>
        <v>0</v>
      </c>
      <c r="B235" s="2"/>
      <c r="C235" s="27"/>
      <c r="D235" s="49">
        <f>IF(ISNUMBER(C235),LOOKUP(C235,'工種番号'!$C$4:$C$55,'工種番号'!$D$4:$D$55),"")</f>
      </c>
      <c r="E235" s="55"/>
      <c r="F235" s="133"/>
      <c r="G235" s="148"/>
      <c r="H235" s="148"/>
      <c r="I235" s="149"/>
      <c r="J235" s="104"/>
      <c r="K235" s="77"/>
      <c r="L235" s="74"/>
      <c r="M235" s="53"/>
      <c r="N235" s="110">
        <f t="shared" si="18"/>
      </c>
      <c r="O235" s="111"/>
      <c r="P235" s="66"/>
      <c r="Q235" s="67"/>
      <c r="R235" s="39"/>
      <c r="S235" s="112">
        <f>IF(R235="","",LOOKUP(R235,'工種番号'!$C$4:$C$55,'工種番号'!$D$4:$D$55))</f>
      </c>
      <c r="T235" s="113"/>
      <c r="U235" s="114"/>
      <c r="V235" s="115"/>
      <c r="W235" s="33"/>
      <c r="X235" s="3"/>
    </row>
    <row r="236" spans="1:24" ht="21.75" customHeight="1">
      <c r="A236" s="11">
        <f t="shared" si="17"/>
        <v>0</v>
      </c>
      <c r="B236" s="2"/>
      <c r="C236" s="27"/>
      <c r="D236" s="49">
        <f>IF(ISNUMBER(C236),LOOKUP(C236,'工種番号'!$C$4:$C$55,'工種番号'!$D$4:$D$55),"")</f>
      </c>
      <c r="E236" s="55"/>
      <c r="F236" s="133"/>
      <c r="G236" s="148"/>
      <c r="H236" s="148"/>
      <c r="I236" s="149"/>
      <c r="J236" s="104"/>
      <c r="K236" s="77"/>
      <c r="L236" s="74"/>
      <c r="M236" s="53"/>
      <c r="N236" s="110">
        <f t="shared" si="18"/>
      </c>
      <c r="O236" s="111"/>
      <c r="P236" s="66"/>
      <c r="Q236" s="67"/>
      <c r="R236" s="40"/>
      <c r="S236" s="112">
        <f>IF(R236="","",LOOKUP(R236,'工種番号'!$C$4:$C$55,'工種番号'!$D$4:$D$55))</f>
      </c>
      <c r="T236" s="113"/>
      <c r="U236" s="114"/>
      <c r="V236" s="115"/>
      <c r="W236" s="33"/>
      <c r="X236" s="3"/>
    </row>
    <row r="237" spans="1:24" ht="21.75" customHeight="1">
      <c r="A237" s="11">
        <f t="shared" si="17"/>
        <v>0</v>
      </c>
      <c r="B237" s="2"/>
      <c r="C237" s="18"/>
      <c r="D237" s="49">
        <f>IF(ISNUMBER(C237),LOOKUP(C237,'工種番号'!$C$4:$C$55,'工種番号'!$D$4:$D$55),"")</f>
      </c>
      <c r="E237" s="55"/>
      <c r="F237" s="133"/>
      <c r="G237" s="148"/>
      <c r="H237" s="148"/>
      <c r="I237" s="149"/>
      <c r="J237" s="104"/>
      <c r="K237" s="77"/>
      <c r="L237" s="74"/>
      <c r="M237" s="53"/>
      <c r="N237" s="110">
        <f t="shared" si="18"/>
      </c>
      <c r="O237" s="111"/>
      <c r="P237" s="66"/>
      <c r="Q237" s="67"/>
      <c r="R237" s="40"/>
      <c r="S237" s="112">
        <f>IF(R237="","",LOOKUP(R237,'工種番号'!$C$4:$C$55,'工種番号'!$D$4:$D$55))</f>
      </c>
      <c r="T237" s="113"/>
      <c r="U237" s="114"/>
      <c r="V237" s="115"/>
      <c r="W237" s="33"/>
      <c r="X237" s="3"/>
    </row>
    <row r="238" spans="1:24" ht="21.75" customHeight="1">
      <c r="A238" s="11">
        <f t="shared" si="17"/>
        <v>0</v>
      </c>
      <c r="B238" s="2"/>
      <c r="C238" s="18"/>
      <c r="D238" s="49">
        <f>IF(ISNUMBER(C238),LOOKUP(C238,'工種番号'!$C$4:$C$55,'工種番号'!$D$4:$D$55),"")</f>
      </c>
      <c r="E238" s="55"/>
      <c r="F238" s="133"/>
      <c r="G238" s="148"/>
      <c r="H238" s="148"/>
      <c r="I238" s="149"/>
      <c r="J238" s="104"/>
      <c r="K238" s="77"/>
      <c r="L238" s="74"/>
      <c r="M238" s="53"/>
      <c r="N238" s="110">
        <f t="shared" si="18"/>
      </c>
      <c r="O238" s="111"/>
      <c r="P238" s="66"/>
      <c r="Q238" s="67"/>
      <c r="R238" s="40"/>
      <c r="S238" s="112">
        <f>IF(R238="","",LOOKUP(R238,'工種番号'!$C$4:$C$55,'工種番号'!$D$4:$D$55))</f>
      </c>
      <c r="T238" s="113"/>
      <c r="U238" s="114"/>
      <c r="V238" s="115"/>
      <c r="W238" s="33"/>
      <c r="X238" s="3"/>
    </row>
    <row r="239" spans="1:24" ht="21.75" customHeight="1">
      <c r="A239" s="11">
        <f t="shared" si="17"/>
        <v>0</v>
      </c>
      <c r="B239" s="2"/>
      <c r="C239" s="27"/>
      <c r="D239" s="49">
        <f>IF(ISNUMBER(C239),LOOKUP(C239,'工種番号'!$C$4:$C$55,'工種番号'!$D$4:$D$55),"")</f>
      </c>
      <c r="E239" s="55"/>
      <c r="F239" s="133"/>
      <c r="G239" s="148"/>
      <c r="H239" s="148"/>
      <c r="I239" s="149"/>
      <c r="J239" s="104"/>
      <c r="K239" s="77"/>
      <c r="L239" s="74"/>
      <c r="M239" s="53"/>
      <c r="N239" s="110">
        <f t="shared" si="18"/>
      </c>
      <c r="O239" s="111"/>
      <c r="P239" s="66"/>
      <c r="Q239" s="67"/>
      <c r="R239" s="40"/>
      <c r="S239" s="112">
        <f>IF(R239="","",LOOKUP(R239,'工種番号'!$C$4:$C$55,'工種番号'!$D$4:$D$55))</f>
      </c>
      <c r="T239" s="113"/>
      <c r="U239" s="114"/>
      <c r="V239" s="115"/>
      <c r="W239" s="33"/>
      <c r="X239" s="3"/>
    </row>
    <row r="240" spans="1:24" ht="21.75" customHeight="1">
      <c r="A240" s="11">
        <f t="shared" si="17"/>
        <v>0</v>
      </c>
      <c r="B240" s="2"/>
      <c r="C240" s="27"/>
      <c r="D240" s="49">
        <f>IF(ISNUMBER(C240),LOOKUP(C240,'工種番号'!$C$4:$C$55,'工種番号'!$D$4:$D$55),"")</f>
      </c>
      <c r="E240" s="55"/>
      <c r="F240" s="133"/>
      <c r="G240" s="148"/>
      <c r="H240" s="148"/>
      <c r="I240" s="149"/>
      <c r="J240" s="104"/>
      <c r="K240" s="77"/>
      <c r="L240" s="74"/>
      <c r="M240" s="53"/>
      <c r="N240" s="110">
        <f t="shared" si="18"/>
      </c>
      <c r="O240" s="111"/>
      <c r="P240" s="66"/>
      <c r="Q240" s="67"/>
      <c r="R240" s="40"/>
      <c r="S240" s="112">
        <f>IF(R240="","",LOOKUP(R240,'工種番号'!$C$4:$C$55,'工種番号'!$D$4:$D$55))</f>
      </c>
      <c r="T240" s="113"/>
      <c r="U240" s="114"/>
      <c r="V240" s="115"/>
      <c r="W240" s="33"/>
      <c r="X240" s="3"/>
    </row>
    <row r="241" spans="1:24" ht="21.75" customHeight="1">
      <c r="A241" s="11">
        <f t="shared" si="17"/>
        <v>0</v>
      </c>
      <c r="B241" s="2"/>
      <c r="C241" s="27"/>
      <c r="D241" s="49">
        <f>IF(ISNUMBER(C241),LOOKUP(C241,'工種番号'!$C$4:$C$55,'工種番号'!$D$4:$D$55),"")</f>
      </c>
      <c r="E241" s="55"/>
      <c r="F241" s="133"/>
      <c r="G241" s="148"/>
      <c r="H241" s="148"/>
      <c r="I241" s="149"/>
      <c r="J241" s="104"/>
      <c r="K241" s="77"/>
      <c r="L241" s="74"/>
      <c r="M241" s="53"/>
      <c r="N241" s="110">
        <f t="shared" si="18"/>
      </c>
      <c r="O241" s="111"/>
      <c r="P241" s="66"/>
      <c r="Q241" s="67"/>
      <c r="R241" s="40"/>
      <c r="S241" s="112">
        <f>IF(R241="","",LOOKUP(R241,'工種番号'!$C$4:$C$55,'工種番号'!$D$4:$D$55))</f>
      </c>
      <c r="T241" s="113"/>
      <c r="U241" s="114"/>
      <c r="V241" s="115"/>
      <c r="W241" s="33"/>
      <c r="X241" s="3"/>
    </row>
    <row r="242" spans="1:24" ht="21.75" customHeight="1">
      <c r="A242" s="11">
        <f t="shared" si="17"/>
        <v>0</v>
      </c>
      <c r="B242" s="2"/>
      <c r="C242" s="27"/>
      <c r="D242" s="49">
        <f>IF(ISNUMBER(C242),LOOKUP(C242,'工種番号'!$C$4:$C$55,'工種番号'!$D$4:$D$55),"")</f>
      </c>
      <c r="E242" s="55"/>
      <c r="F242" s="133"/>
      <c r="G242" s="148"/>
      <c r="H242" s="148"/>
      <c r="I242" s="149"/>
      <c r="J242" s="104"/>
      <c r="K242" s="77"/>
      <c r="L242" s="74"/>
      <c r="M242" s="53"/>
      <c r="N242" s="110">
        <f t="shared" si="18"/>
      </c>
      <c r="O242" s="111"/>
      <c r="P242" s="66"/>
      <c r="Q242" s="67"/>
      <c r="R242" s="40"/>
      <c r="S242" s="112">
        <f>IF(R242="","",LOOKUP(R242,'工種番号'!$C$4:$C$55,'工種番号'!$D$4:$D$55))</f>
      </c>
      <c r="T242" s="113"/>
      <c r="U242" s="114"/>
      <c r="V242" s="115"/>
      <c r="W242" s="33"/>
      <c r="X242" s="3"/>
    </row>
    <row r="243" spans="1:24" ht="21.75" customHeight="1">
      <c r="A243" s="11">
        <f t="shared" si="17"/>
        <v>0</v>
      </c>
      <c r="B243" s="2"/>
      <c r="C243" s="27"/>
      <c r="D243" s="49">
        <f>IF(ISNUMBER(C243),LOOKUP(C243,'工種番号'!$C$4:$C$55,'工種番号'!$D$4:$D$55),"")</f>
      </c>
      <c r="E243" s="55"/>
      <c r="F243" s="133"/>
      <c r="G243" s="148"/>
      <c r="H243" s="148"/>
      <c r="I243" s="149"/>
      <c r="J243" s="104"/>
      <c r="K243" s="77"/>
      <c r="L243" s="74"/>
      <c r="M243" s="53"/>
      <c r="N243" s="110">
        <f t="shared" si="18"/>
      </c>
      <c r="O243" s="111"/>
      <c r="P243" s="66"/>
      <c r="Q243" s="67"/>
      <c r="R243" s="40"/>
      <c r="S243" s="112">
        <f>IF(R243="","",LOOKUP(R243,'工種番号'!$C$4:$C$55,'工種番号'!$D$4:$D$55))</f>
      </c>
      <c r="T243" s="113"/>
      <c r="U243" s="114"/>
      <c r="V243" s="115"/>
      <c r="W243" s="33"/>
      <c r="X243" s="3"/>
    </row>
    <row r="244" spans="1:24" ht="21.75" customHeight="1">
      <c r="A244" s="11">
        <f t="shared" si="17"/>
        <v>0</v>
      </c>
      <c r="B244" s="2"/>
      <c r="C244" s="18"/>
      <c r="D244" s="49">
        <f>IF(ISNUMBER(C244),LOOKUP(C244,'工種番号'!$C$4:$C$55,'工種番号'!$D$4:$D$55),"")</f>
      </c>
      <c r="E244" s="55"/>
      <c r="F244" s="133"/>
      <c r="G244" s="148"/>
      <c r="H244" s="148"/>
      <c r="I244" s="149"/>
      <c r="J244" s="104"/>
      <c r="K244" s="77"/>
      <c r="L244" s="74"/>
      <c r="M244" s="53"/>
      <c r="N244" s="110">
        <f t="shared" si="18"/>
      </c>
      <c r="O244" s="111"/>
      <c r="P244" s="66"/>
      <c r="Q244" s="67"/>
      <c r="R244" s="40"/>
      <c r="S244" s="112">
        <f>IF(R244="","",LOOKUP(R244,'工種番号'!$C$4:$C$55,'工種番号'!$D$4:$D$55))</f>
      </c>
      <c r="T244" s="113"/>
      <c r="U244" s="114"/>
      <c r="V244" s="115"/>
      <c r="W244" s="33"/>
      <c r="X244" s="3"/>
    </row>
    <row r="245" spans="1:24" ht="21.75" customHeight="1">
      <c r="A245" s="11">
        <f t="shared" si="17"/>
        <v>0</v>
      </c>
      <c r="B245" s="2"/>
      <c r="C245" s="18"/>
      <c r="D245" s="49">
        <f>IF(ISNUMBER(C245),LOOKUP(C245,'工種番号'!$C$4:$C$55,'工種番号'!$D$4:$D$55),"")</f>
      </c>
      <c r="E245" s="55"/>
      <c r="F245" s="133"/>
      <c r="G245" s="148"/>
      <c r="H245" s="148"/>
      <c r="I245" s="149"/>
      <c r="J245" s="104"/>
      <c r="K245" s="77"/>
      <c r="L245" s="74"/>
      <c r="M245" s="53"/>
      <c r="N245" s="110">
        <f t="shared" si="18"/>
      </c>
      <c r="O245" s="111"/>
      <c r="P245" s="66"/>
      <c r="Q245" s="67"/>
      <c r="R245" s="40"/>
      <c r="S245" s="112">
        <f>IF(R245="","",LOOKUP(R245,'工種番号'!$C$4:$C$55,'工種番号'!$D$4:$D$55))</f>
      </c>
      <c r="T245" s="113"/>
      <c r="U245" s="114"/>
      <c r="V245" s="115"/>
      <c r="W245" s="33"/>
      <c r="X245" s="3"/>
    </row>
    <row r="246" spans="1:24" ht="21.75" customHeight="1">
      <c r="A246" s="11">
        <f t="shared" si="17"/>
        <v>0</v>
      </c>
      <c r="B246" s="2"/>
      <c r="C246" s="18"/>
      <c r="D246" s="49">
        <f>IF(ISNUMBER(C246),LOOKUP(C246,'工種番号'!$C$4:$C$55,'工種番号'!$D$4:$D$55),"")</f>
      </c>
      <c r="E246" s="55"/>
      <c r="F246" s="133"/>
      <c r="G246" s="148"/>
      <c r="H246" s="148"/>
      <c r="I246" s="149"/>
      <c r="J246" s="104"/>
      <c r="K246" s="77"/>
      <c r="L246" s="74"/>
      <c r="M246" s="53"/>
      <c r="N246" s="110">
        <f t="shared" si="18"/>
      </c>
      <c r="O246" s="111"/>
      <c r="P246" s="66"/>
      <c r="Q246" s="67"/>
      <c r="R246" s="40"/>
      <c r="S246" s="112">
        <f>IF(R246="","",LOOKUP(R246,'工種番号'!$C$4:$C$55,'工種番号'!$D$4:$D$55))</f>
      </c>
      <c r="T246" s="113"/>
      <c r="U246" s="114"/>
      <c r="V246" s="115"/>
      <c r="W246" s="33"/>
      <c r="X246" s="3"/>
    </row>
    <row r="247" spans="1:24" ht="21.75" customHeight="1">
      <c r="A247" s="11">
        <f t="shared" si="17"/>
        <v>0</v>
      </c>
      <c r="B247" s="2"/>
      <c r="C247" s="27"/>
      <c r="D247" s="49">
        <f>IF(ISNUMBER(C247),LOOKUP(C247,'工種番号'!$C$4:$C$55,'工種番号'!$D$4:$D$55),"")</f>
      </c>
      <c r="E247" s="55"/>
      <c r="F247" s="133"/>
      <c r="G247" s="148"/>
      <c r="H247" s="148"/>
      <c r="I247" s="149"/>
      <c r="J247" s="104"/>
      <c r="K247" s="77"/>
      <c r="L247" s="74"/>
      <c r="M247" s="53"/>
      <c r="N247" s="110">
        <f t="shared" si="18"/>
      </c>
      <c r="O247" s="111"/>
      <c r="P247" s="66"/>
      <c r="Q247" s="67"/>
      <c r="R247" s="40"/>
      <c r="S247" s="112">
        <f>IF(R247="","",LOOKUP(R247,'工種番号'!$C$4:$C$55,'工種番号'!$D$4:$D$55))</f>
      </c>
      <c r="T247" s="113"/>
      <c r="U247" s="114"/>
      <c r="V247" s="115"/>
      <c r="W247" s="33"/>
      <c r="X247" s="3"/>
    </row>
    <row r="248" spans="1:24" ht="21.75" customHeight="1">
      <c r="A248" s="11">
        <f t="shared" si="17"/>
        <v>0</v>
      </c>
      <c r="B248" s="2"/>
      <c r="C248" s="27"/>
      <c r="D248" s="49">
        <f>IF(ISNUMBER(C248),LOOKUP(C248,'工種番号'!$C$4:$C$55,'工種番号'!$D$4:$D$55),"")</f>
      </c>
      <c r="E248" s="55"/>
      <c r="F248" s="133"/>
      <c r="G248" s="148"/>
      <c r="H248" s="148"/>
      <c r="I248" s="149"/>
      <c r="J248" s="104"/>
      <c r="K248" s="77"/>
      <c r="L248" s="74"/>
      <c r="M248" s="53"/>
      <c r="N248" s="110">
        <f t="shared" si="18"/>
      </c>
      <c r="O248" s="111"/>
      <c r="P248" s="66"/>
      <c r="Q248" s="67"/>
      <c r="R248" s="40"/>
      <c r="S248" s="112">
        <f>IF(R248="","",LOOKUP(R248,'工種番号'!$C$4:$C$55,'工種番号'!$D$4:$D$55))</f>
      </c>
      <c r="T248" s="113"/>
      <c r="U248" s="114"/>
      <c r="V248" s="115"/>
      <c r="W248" s="33"/>
      <c r="X248" s="3"/>
    </row>
    <row r="249" spans="1:24" ht="21.75" customHeight="1" thickBot="1">
      <c r="A249" s="11">
        <f t="shared" si="17"/>
        <v>0</v>
      </c>
      <c r="B249" s="2"/>
      <c r="C249" s="18"/>
      <c r="D249" s="49">
        <f>IF(ISNUMBER(C249),LOOKUP(C249,'工種番号'!$C$4:$C$55,'工種番号'!$D$4:$D$55),"")</f>
      </c>
      <c r="E249" s="55"/>
      <c r="F249" s="133"/>
      <c r="G249" s="148"/>
      <c r="H249" s="148"/>
      <c r="I249" s="149"/>
      <c r="J249" s="104"/>
      <c r="K249" s="77"/>
      <c r="L249" s="74"/>
      <c r="M249" s="53"/>
      <c r="N249" s="110">
        <f t="shared" si="18"/>
      </c>
      <c r="O249" s="111"/>
      <c r="P249" s="66"/>
      <c r="Q249" s="67"/>
      <c r="R249" s="41"/>
      <c r="S249" s="116">
        <f>IF(R249="","",LOOKUP(R249,'工種番号'!$C$4:$C$55,'工種番号'!$D$4:$D$55))</f>
      </c>
      <c r="T249" s="117"/>
      <c r="U249" s="118"/>
      <c r="V249" s="119"/>
      <c r="W249" s="34"/>
      <c r="X249" s="3"/>
    </row>
    <row r="250" spans="1:24" ht="21.75" customHeight="1">
      <c r="A250" s="11"/>
      <c r="B250" s="2"/>
      <c r="C250" s="120" t="s">
        <v>10</v>
      </c>
      <c r="D250" s="121"/>
      <c r="E250" s="37" t="s">
        <v>15</v>
      </c>
      <c r="F250" s="120" t="s">
        <v>16</v>
      </c>
      <c r="G250" s="122"/>
      <c r="H250" s="122"/>
      <c r="I250" s="122"/>
      <c r="J250" s="83"/>
      <c r="K250" s="37" t="s">
        <v>17</v>
      </c>
      <c r="L250" s="37" t="s">
        <v>18</v>
      </c>
      <c r="M250" s="54" t="s">
        <v>19</v>
      </c>
      <c r="N250" s="123" t="s">
        <v>20</v>
      </c>
      <c r="O250" s="124"/>
      <c r="P250" s="68"/>
      <c r="Q250" s="67"/>
      <c r="R250" s="125" t="s">
        <v>21</v>
      </c>
      <c r="S250" s="126"/>
      <c r="T250" s="126"/>
      <c r="U250" s="127" t="s">
        <v>22</v>
      </c>
      <c r="V250" s="127"/>
      <c r="W250" s="128"/>
      <c r="X250" s="3"/>
    </row>
    <row r="251" spans="1:24" ht="21.75" customHeight="1">
      <c r="A251" s="11">
        <f t="shared" si="17"/>
        <v>0</v>
      </c>
      <c r="B251" s="2"/>
      <c r="C251" s="18"/>
      <c r="D251" s="48">
        <f>IF(ISNUMBER(C251),LOOKUP(C251,'工種番号'!$C$4:$C$55,'工種番号'!$D$4:$D$55),"")</f>
      </c>
      <c r="E251" s="55"/>
      <c r="F251" s="133"/>
      <c r="G251" s="148"/>
      <c r="H251" s="148"/>
      <c r="I251" s="149"/>
      <c r="J251" s="104"/>
      <c r="K251" s="77"/>
      <c r="L251" s="74"/>
      <c r="M251" s="53"/>
      <c r="N251" s="110">
        <f aca="true" t="shared" si="19" ref="N251:N273">IF(ISBLANK(M251),"",ROUND(K251*M251,0))</f>
      </c>
      <c r="O251" s="111"/>
      <c r="P251" s="66"/>
      <c r="Q251" s="67"/>
      <c r="R251" s="38"/>
      <c r="S251" s="112">
        <f>IF(R251="","",LOOKUP(R251,'工種番号'!$C$4:$C$55,'工種番号'!$D$4:$D$55))</f>
      </c>
      <c r="T251" s="113"/>
      <c r="U251" s="114"/>
      <c r="V251" s="115"/>
      <c r="W251" s="33"/>
      <c r="X251" s="3"/>
    </row>
    <row r="252" spans="1:24" ht="21.75" customHeight="1">
      <c r="A252" s="11">
        <f t="shared" si="17"/>
        <v>0</v>
      </c>
      <c r="B252" s="2"/>
      <c r="C252" s="27"/>
      <c r="D252" s="49">
        <f>IF(ISNUMBER(C252),LOOKUP(C252,'工種番号'!$C$4:$C$55,'工種番号'!$D$4:$D$55),"")</f>
      </c>
      <c r="E252" s="55"/>
      <c r="F252" s="133"/>
      <c r="G252" s="148"/>
      <c r="H252" s="148"/>
      <c r="I252" s="149"/>
      <c r="J252" s="104"/>
      <c r="K252" s="77"/>
      <c r="L252" s="74"/>
      <c r="M252" s="53"/>
      <c r="N252" s="110">
        <f t="shared" si="19"/>
      </c>
      <c r="O252" s="111"/>
      <c r="P252" s="66"/>
      <c r="Q252" s="67"/>
      <c r="R252" s="38"/>
      <c r="S252" s="112">
        <f>IF(R252="","",LOOKUP(R252,'工種番号'!$C$4:$C$55,'工種番号'!$D$4:$D$55))</f>
      </c>
      <c r="T252" s="113"/>
      <c r="U252" s="114"/>
      <c r="V252" s="115"/>
      <c r="W252" s="33"/>
      <c r="X252" s="3"/>
    </row>
    <row r="253" spans="1:24" ht="21.75" customHeight="1">
      <c r="A253" s="11">
        <f t="shared" si="17"/>
        <v>0</v>
      </c>
      <c r="B253" s="2"/>
      <c r="C253" s="27"/>
      <c r="D253" s="49">
        <f>IF(ISNUMBER(C253),LOOKUP(C253,'工種番号'!$C$4:$C$55,'工種番号'!$D$4:$D$55),"")</f>
      </c>
      <c r="E253" s="55"/>
      <c r="F253" s="133"/>
      <c r="G253" s="148"/>
      <c r="H253" s="148"/>
      <c r="I253" s="149"/>
      <c r="J253" s="104"/>
      <c r="K253" s="77"/>
      <c r="L253" s="74"/>
      <c r="M253" s="53"/>
      <c r="N253" s="110">
        <f t="shared" si="19"/>
      </c>
      <c r="O253" s="111"/>
      <c r="P253" s="66"/>
      <c r="Q253" s="67"/>
      <c r="R253" s="38"/>
      <c r="S253" s="112">
        <f>IF(R253="","",LOOKUP(R253,'工種番号'!$C$4:$C$55,'工種番号'!$D$4:$D$55))</f>
      </c>
      <c r="T253" s="113"/>
      <c r="U253" s="114"/>
      <c r="V253" s="115"/>
      <c r="W253" s="33"/>
      <c r="X253" s="3"/>
    </row>
    <row r="254" spans="1:24" ht="21.75" customHeight="1">
      <c r="A254" s="11">
        <f t="shared" si="17"/>
        <v>0</v>
      </c>
      <c r="B254" s="2"/>
      <c r="C254" s="27"/>
      <c r="D254" s="49">
        <f>IF(ISNUMBER(C254),LOOKUP(C254,'工種番号'!$C$4:$C$55,'工種番号'!$D$4:$D$55),"")</f>
      </c>
      <c r="E254" s="55"/>
      <c r="F254" s="133"/>
      <c r="G254" s="148"/>
      <c r="H254" s="148"/>
      <c r="I254" s="149"/>
      <c r="J254" s="104"/>
      <c r="K254" s="77"/>
      <c r="L254" s="74"/>
      <c r="M254" s="53"/>
      <c r="N254" s="110">
        <f t="shared" si="19"/>
      </c>
      <c r="O254" s="111"/>
      <c r="P254" s="66"/>
      <c r="Q254" s="67"/>
      <c r="R254" s="39"/>
      <c r="S254" s="112">
        <f>IF(R254="","",LOOKUP(R254,'工種番号'!$C$4:$C$55,'工種番号'!$D$4:$D$55))</f>
      </c>
      <c r="T254" s="113"/>
      <c r="U254" s="114"/>
      <c r="V254" s="115"/>
      <c r="W254" s="33"/>
      <c r="X254" s="3"/>
    </row>
    <row r="255" spans="1:24" ht="21.75" customHeight="1">
      <c r="A255" s="11">
        <f t="shared" si="17"/>
        <v>0</v>
      </c>
      <c r="B255" s="2"/>
      <c r="C255" s="27"/>
      <c r="D255" s="49">
        <f>IF(ISNUMBER(C255),LOOKUP(C255,'工種番号'!$C$4:$C$55,'工種番号'!$D$4:$D$55),"")</f>
      </c>
      <c r="E255" s="55"/>
      <c r="F255" s="133"/>
      <c r="G255" s="148"/>
      <c r="H255" s="148"/>
      <c r="I255" s="149"/>
      <c r="J255" s="104"/>
      <c r="K255" s="77"/>
      <c r="L255" s="74"/>
      <c r="M255" s="53"/>
      <c r="N255" s="110">
        <f t="shared" si="19"/>
      </c>
      <c r="O255" s="111"/>
      <c r="P255" s="66"/>
      <c r="Q255" s="67"/>
      <c r="R255" s="39"/>
      <c r="S255" s="112">
        <f>IF(R255="","",LOOKUP(R255,'工種番号'!$C$4:$C$55,'工種番号'!$D$4:$D$55))</f>
      </c>
      <c r="T255" s="113"/>
      <c r="U255" s="114"/>
      <c r="V255" s="115"/>
      <c r="W255" s="33"/>
      <c r="X255" s="3"/>
    </row>
    <row r="256" spans="1:24" ht="21.75" customHeight="1">
      <c r="A256" s="11">
        <f t="shared" si="17"/>
        <v>0</v>
      </c>
      <c r="B256" s="2"/>
      <c r="C256" s="18"/>
      <c r="D256" s="49">
        <f>IF(ISNUMBER(C256),LOOKUP(C256,'工種番号'!$C$4:$C$55,'工種番号'!$D$4:$D$55),"")</f>
      </c>
      <c r="E256" s="55"/>
      <c r="F256" s="133"/>
      <c r="G256" s="148"/>
      <c r="H256" s="148"/>
      <c r="I256" s="149"/>
      <c r="J256" s="104"/>
      <c r="K256" s="77"/>
      <c r="L256" s="74"/>
      <c r="M256" s="53"/>
      <c r="N256" s="110">
        <f t="shared" si="19"/>
      </c>
      <c r="O256" s="111"/>
      <c r="P256" s="66"/>
      <c r="Q256" s="67"/>
      <c r="R256" s="39"/>
      <c r="S256" s="112">
        <f>IF(R256="","",LOOKUP(R256,'工種番号'!$C$4:$C$55,'工種番号'!$D$4:$D$55))</f>
      </c>
      <c r="T256" s="113"/>
      <c r="U256" s="114"/>
      <c r="V256" s="115"/>
      <c r="W256" s="33"/>
      <c r="X256" s="3"/>
    </row>
    <row r="257" spans="1:24" ht="21.75" customHeight="1">
      <c r="A257" s="11">
        <f t="shared" si="17"/>
        <v>0</v>
      </c>
      <c r="B257" s="2"/>
      <c r="C257" s="27"/>
      <c r="D257" s="49">
        <f>IF(ISNUMBER(C257),LOOKUP(C257,'工種番号'!$C$4:$C$55,'工種番号'!$D$4:$D$55),"")</f>
      </c>
      <c r="E257" s="55"/>
      <c r="F257" s="133"/>
      <c r="G257" s="148"/>
      <c r="H257" s="148"/>
      <c r="I257" s="149"/>
      <c r="J257" s="104"/>
      <c r="K257" s="77"/>
      <c r="L257" s="74"/>
      <c r="M257" s="53"/>
      <c r="N257" s="110">
        <f t="shared" si="19"/>
      </c>
      <c r="O257" s="111"/>
      <c r="P257" s="66"/>
      <c r="Q257" s="67"/>
      <c r="R257" s="39"/>
      <c r="S257" s="112">
        <f>IF(R257="","",LOOKUP(R257,'工種番号'!$C$4:$C$55,'工種番号'!$D$4:$D$55))</f>
      </c>
      <c r="T257" s="113"/>
      <c r="U257" s="114"/>
      <c r="V257" s="115"/>
      <c r="W257" s="33"/>
      <c r="X257" s="3"/>
    </row>
    <row r="258" spans="1:24" ht="21.75" customHeight="1">
      <c r="A258" s="11">
        <f t="shared" si="17"/>
        <v>0</v>
      </c>
      <c r="B258" s="2"/>
      <c r="C258" s="27"/>
      <c r="D258" s="49">
        <f>IF(ISNUMBER(C258),LOOKUP(C258,'工種番号'!$C$4:$C$55,'工種番号'!$D$4:$D$55),"")</f>
      </c>
      <c r="E258" s="55"/>
      <c r="F258" s="133"/>
      <c r="G258" s="148"/>
      <c r="H258" s="148"/>
      <c r="I258" s="149"/>
      <c r="J258" s="104"/>
      <c r="K258" s="77"/>
      <c r="L258" s="74"/>
      <c r="M258" s="53"/>
      <c r="N258" s="110">
        <f t="shared" si="19"/>
      </c>
      <c r="O258" s="111"/>
      <c r="P258" s="66"/>
      <c r="Q258" s="67"/>
      <c r="R258" s="39"/>
      <c r="S258" s="112">
        <f>IF(R258="","",LOOKUP(R258,'工種番号'!$C$4:$C$55,'工種番号'!$D$4:$D$55))</f>
      </c>
      <c r="T258" s="113"/>
      <c r="U258" s="114"/>
      <c r="V258" s="115"/>
      <c r="W258" s="33"/>
      <c r="X258" s="3"/>
    </row>
    <row r="259" spans="1:24" ht="21.75" customHeight="1">
      <c r="A259" s="11">
        <f t="shared" si="17"/>
        <v>0</v>
      </c>
      <c r="B259" s="2"/>
      <c r="C259" s="27"/>
      <c r="D259" s="49">
        <f>IF(ISNUMBER(C259),LOOKUP(C259,'工種番号'!$C$4:$C$55,'工種番号'!$D$4:$D$55),"")</f>
      </c>
      <c r="E259" s="55"/>
      <c r="F259" s="133"/>
      <c r="G259" s="148"/>
      <c r="H259" s="148"/>
      <c r="I259" s="149"/>
      <c r="J259" s="104"/>
      <c r="K259" s="77"/>
      <c r="L259" s="74"/>
      <c r="M259" s="53"/>
      <c r="N259" s="110">
        <f t="shared" si="19"/>
      </c>
      <c r="O259" s="111"/>
      <c r="P259" s="66"/>
      <c r="Q259" s="67"/>
      <c r="R259" s="39"/>
      <c r="S259" s="112">
        <f>IF(R259="","",LOOKUP(R259,'工種番号'!$C$4:$C$55,'工種番号'!$D$4:$D$55))</f>
      </c>
      <c r="T259" s="113"/>
      <c r="U259" s="114"/>
      <c r="V259" s="115"/>
      <c r="W259" s="33"/>
      <c r="X259" s="3"/>
    </row>
    <row r="260" spans="1:24" ht="21.75" customHeight="1">
      <c r="A260" s="11">
        <f t="shared" si="17"/>
        <v>0</v>
      </c>
      <c r="B260" s="2"/>
      <c r="C260" s="27"/>
      <c r="D260" s="49">
        <f>IF(ISNUMBER(C260),LOOKUP(C260,'工種番号'!$C$4:$C$55,'工種番号'!$D$4:$D$55),"")</f>
      </c>
      <c r="E260" s="55"/>
      <c r="F260" s="133"/>
      <c r="G260" s="148"/>
      <c r="H260" s="148"/>
      <c r="I260" s="149"/>
      <c r="J260" s="104"/>
      <c r="K260" s="77"/>
      <c r="L260" s="74"/>
      <c r="M260" s="53"/>
      <c r="N260" s="110">
        <f t="shared" si="19"/>
      </c>
      <c r="O260" s="111"/>
      <c r="P260" s="66"/>
      <c r="Q260" s="67"/>
      <c r="R260" s="40"/>
      <c r="S260" s="112">
        <f>IF(R260="","",LOOKUP(R260,'工種番号'!$C$4:$C$55,'工種番号'!$D$4:$D$55))</f>
      </c>
      <c r="T260" s="113"/>
      <c r="U260" s="114"/>
      <c r="V260" s="115"/>
      <c r="W260" s="33"/>
      <c r="X260" s="3"/>
    </row>
    <row r="261" spans="1:24" ht="21.75" customHeight="1">
      <c r="A261" s="11">
        <f t="shared" si="17"/>
        <v>0</v>
      </c>
      <c r="B261" s="2"/>
      <c r="C261" s="18"/>
      <c r="D261" s="49">
        <f>IF(ISNUMBER(C261),LOOKUP(C261,'工種番号'!$C$4:$C$55,'工種番号'!$D$4:$D$55),"")</f>
      </c>
      <c r="E261" s="55"/>
      <c r="F261" s="133"/>
      <c r="G261" s="148"/>
      <c r="H261" s="148"/>
      <c r="I261" s="149"/>
      <c r="J261" s="104"/>
      <c r="K261" s="77"/>
      <c r="L261" s="74"/>
      <c r="M261" s="53"/>
      <c r="N261" s="110">
        <f t="shared" si="19"/>
      </c>
      <c r="O261" s="111"/>
      <c r="P261" s="66"/>
      <c r="Q261" s="67"/>
      <c r="R261" s="40"/>
      <c r="S261" s="112">
        <f>IF(R261="","",LOOKUP(R261,'工種番号'!$C$4:$C$55,'工種番号'!$D$4:$D$55))</f>
      </c>
      <c r="T261" s="113"/>
      <c r="U261" s="114"/>
      <c r="V261" s="115"/>
      <c r="W261" s="33"/>
      <c r="X261" s="3"/>
    </row>
    <row r="262" spans="1:24" ht="21.75" customHeight="1">
      <c r="A262" s="11">
        <f t="shared" si="17"/>
        <v>0</v>
      </c>
      <c r="B262" s="2"/>
      <c r="C262" s="18"/>
      <c r="D262" s="49">
        <f>IF(ISNUMBER(C262),LOOKUP(C262,'工種番号'!$C$4:$C$55,'工種番号'!$D$4:$D$55),"")</f>
      </c>
      <c r="E262" s="55"/>
      <c r="F262" s="133"/>
      <c r="G262" s="148"/>
      <c r="H262" s="148"/>
      <c r="I262" s="149"/>
      <c r="J262" s="104"/>
      <c r="K262" s="77"/>
      <c r="L262" s="74"/>
      <c r="M262" s="53"/>
      <c r="N262" s="110">
        <f t="shared" si="19"/>
      </c>
      <c r="O262" s="111"/>
      <c r="P262" s="66"/>
      <c r="Q262" s="67"/>
      <c r="R262" s="40"/>
      <c r="S262" s="112">
        <f>IF(R262="","",LOOKUP(R262,'工種番号'!$C$4:$C$55,'工種番号'!$D$4:$D$55))</f>
      </c>
      <c r="T262" s="113"/>
      <c r="U262" s="114"/>
      <c r="V262" s="115"/>
      <c r="W262" s="33"/>
      <c r="X262" s="3"/>
    </row>
    <row r="263" spans="1:24" ht="21.75" customHeight="1">
      <c r="A263" s="11">
        <f t="shared" si="17"/>
        <v>0</v>
      </c>
      <c r="B263" s="2"/>
      <c r="C263" s="27"/>
      <c r="D263" s="49">
        <f>IF(ISNUMBER(C263),LOOKUP(C263,'工種番号'!$C$4:$C$55,'工種番号'!$D$4:$D$55),"")</f>
      </c>
      <c r="E263" s="55"/>
      <c r="F263" s="133"/>
      <c r="G263" s="148"/>
      <c r="H263" s="148"/>
      <c r="I263" s="149"/>
      <c r="J263" s="104"/>
      <c r="K263" s="77"/>
      <c r="L263" s="74"/>
      <c r="M263" s="53"/>
      <c r="N263" s="110">
        <f t="shared" si="19"/>
      </c>
      <c r="O263" s="111"/>
      <c r="P263" s="66"/>
      <c r="Q263" s="67"/>
      <c r="R263" s="40"/>
      <c r="S263" s="112">
        <f>IF(R263="","",LOOKUP(R263,'工種番号'!$C$4:$C$55,'工種番号'!$D$4:$D$55))</f>
      </c>
      <c r="T263" s="113"/>
      <c r="U263" s="114"/>
      <c r="V263" s="115"/>
      <c r="W263" s="33"/>
      <c r="X263" s="3"/>
    </row>
    <row r="264" spans="1:24" ht="21.75" customHeight="1">
      <c r="A264" s="11">
        <f t="shared" si="17"/>
        <v>0</v>
      </c>
      <c r="B264" s="2"/>
      <c r="C264" s="27"/>
      <c r="D264" s="49">
        <f>IF(ISNUMBER(C264),LOOKUP(C264,'工種番号'!$C$4:$C$55,'工種番号'!$D$4:$D$55),"")</f>
      </c>
      <c r="E264" s="55"/>
      <c r="F264" s="133"/>
      <c r="G264" s="148"/>
      <c r="H264" s="148"/>
      <c r="I264" s="149"/>
      <c r="J264" s="104"/>
      <c r="K264" s="77"/>
      <c r="L264" s="74"/>
      <c r="M264" s="53"/>
      <c r="N264" s="110">
        <f t="shared" si="19"/>
      </c>
      <c r="O264" s="111"/>
      <c r="P264" s="66"/>
      <c r="Q264" s="67"/>
      <c r="R264" s="40"/>
      <c r="S264" s="112">
        <f>IF(R264="","",LOOKUP(R264,'工種番号'!$C$4:$C$55,'工種番号'!$D$4:$D$55))</f>
      </c>
      <c r="T264" s="113"/>
      <c r="U264" s="114"/>
      <c r="V264" s="115"/>
      <c r="W264" s="33"/>
      <c r="X264" s="3"/>
    </row>
    <row r="265" spans="1:24" ht="21.75" customHeight="1">
      <c r="A265" s="11">
        <f t="shared" si="17"/>
        <v>0</v>
      </c>
      <c r="B265" s="2"/>
      <c r="C265" s="27"/>
      <c r="D265" s="49">
        <f>IF(ISNUMBER(C265),LOOKUP(C265,'工種番号'!$C$4:$C$55,'工種番号'!$D$4:$D$55),"")</f>
      </c>
      <c r="E265" s="55"/>
      <c r="F265" s="133"/>
      <c r="G265" s="148"/>
      <c r="H265" s="148"/>
      <c r="I265" s="149"/>
      <c r="J265" s="104"/>
      <c r="K265" s="77"/>
      <c r="L265" s="74"/>
      <c r="M265" s="53"/>
      <c r="N265" s="110">
        <f t="shared" si="19"/>
      </c>
      <c r="O265" s="111"/>
      <c r="P265" s="66"/>
      <c r="Q265" s="67"/>
      <c r="R265" s="40"/>
      <c r="S265" s="112">
        <f>IF(R265="","",LOOKUP(R265,'工種番号'!$C$4:$C$55,'工種番号'!$D$4:$D$55))</f>
      </c>
      <c r="T265" s="113"/>
      <c r="U265" s="114"/>
      <c r="V265" s="115"/>
      <c r="W265" s="33"/>
      <c r="X265" s="3"/>
    </row>
    <row r="266" spans="1:24" ht="21.75" customHeight="1">
      <c r="A266" s="11">
        <f t="shared" si="17"/>
        <v>0</v>
      </c>
      <c r="B266" s="2"/>
      <c r="C266" s="27"/>
      <c r="D266" s="49">
        <f>IF(ISNUMBER(C266),LOOKUP(C266,'工種番号'!$C$4:$C$55,'工種番号'!$D$4:$D$55),"")</f>
      </c>
      <c r="E266" s="55"/>
      <c r="F266" s="133"/>
      <c r="G266" s="148"/>
      <c r="H266" s="148"/>
      <c r="I266" s="149"/>
      <c r="J266" s="104"/>
      <c r="K266" s="77"/>
      <c r="L266" s="74"/>
      <c r="M266" s="53"/>
      <c r="N266" s="110">
        <f t="shared" si="19"/>
      </c>
      <c r="O266" s="111"/>
      <c r="P266" s="66"/>
      <c r="Q266" s="67"/>
      <c r="R266" s="40"/>
      <c r="S266" s="112">
        <f>IF(R266="","",LOOKUP(R266,'工種番号'!$C$4:$C$55,'工種番号'!$D$4:$D$55))</f>
      </c>
      <c r="T266" s="113"/>
      <c r="U266" s="114"/>
      <c r="V266" s="115"/>
      <c r="W266" s="33"/>
      <c r="X266" s="3"/>
    </row>
    <row r="267" spans="1:24" ht="21.75" customHeight="1">
      <c r="A267" s="11">
        <f t="shared" si="17"/>
        <v>0</v>
      </c>
      <c r="B267" s="2"/>
      <c r="C267" s="27"/>
      <c r="D267" s="49">
        <f>IF(ISNUMBER(C267),LOOKUP(C267,'工種番号'!$C$4:$C$55,'工種番号'!$D$4:$D$55),"")</f>
      </c>
      <c r="E267" s="55"/>
      <c r="F267" s="133"/>
      <c r="G267" s="148"/>
      <c r="H267" s="148"/>
      <c r="I267" s="149"/>
      <c r="J267" s="104"/>
      <c r="K267" s="77"/>
      <c r="L267" s="74"/>
      <c r="M267" s="53"/>
      <c r="N267" s="110">
        <f t="shared" si="19"/>
      </c>
      <c r="O267" s="111"/>
      <c r="P267" s="66"/>
      <c r="Q267" s="67"/>
      <c r="R267" s="40"/>
      <c r="S267" s="112">
        <f>IF(R267="","",LOOKUP(R267,'工種番号'!$C$4:$C$55,'工種番号'!$D$4:$D$55))</f>
      </c>
      <c r="T267" s="113"/>
      <c r="U267" s="114"/>
      <c r="V267" s="115"/>
      <c r="W267" s="33"/>
      <c r="X267" s="3"/>
    </row>
    <row r="268" spans="1:24" ht="21.75" customHeight="1">
      <c r="A268" s="11">
        <f t="shared" si="17"/>
        <v>0</v>
      </c>
      <c r="B268" s="2"/>
      <c r="C268" s="18"/>
      <c r="D268" s="49">
        <f>IF(ISNUMBER(C268),LOOKUP(C268,'工種番号'!$C$4:$C$55,'工種番号'!$D$4:$D$55),"")</f>
      </c>
      <c r="E268" s="55"/>
      <c r="F268" s="133"/>
      <c r="G268" s="148"/>
      <c r="H268" s="148"/>
      <c r="I268" s="149"/>
      <c r="J268" s="104"/>
      <c r="K268" s="77"/>
      <c r="L268" s="74"/>
      <c r="M268" s="53"/>
      <c r="N268" s="110">
        <f t="shared" si="19"/>
      </c>
      <c r="O268" s="111"/>
      <c r="P268" s="66"/>
      <c r="Q268" s="67"/>
      <c r="R268" s="40"/>
      <c r="S268" s="112">
        <f>IF(R268="","",LOOKUP(R268,'工種番号'!$C$4:$C$55,'工種番号'!$D$4:$D$55))</f>
      </c>
      <c r="T268" s="113"/>
      <c r="U268" s="114"/>
      <c r="V268" s="115"/>
      <c r="W268" s="33"/>
      <c r="X268" s="3"/>
    </row>
    <row r="269" spans="1:24" ht="21.75" customHeight="1">
      <c r="A269" s="11">
        <f t="shared" si="17"/>
        <v>0</v>
      </c>
      <c r="B269" s="2"/>
      <c r="C269" s="18"/>
      <c r="D269" s="49">
        <f>IF(ISNUMBER(C269),LOOKUP(C269,'工種番号'!$C$4:$C$55,'工種番号'!$D$4:$D$55),"")</f>
      </c>
      <c r="E269" s="55"/>
      <c r="F269" s="133"/>
      <c r="G269" s="148"/>
      <c r="H269" s="148"/>
      <c r="I269" s="149"/>
      <c r="J269" s="104"/>
      <c r="K269" s="77"/>
      <c r="L269" s="74"/>
      <c r="M269" s="53"/>
      <c r="N269" s="110">
        <f t="shared" si="19"/>
      </c>
      <c r="O269" s="111"/>
      <c r="P269" s="66"/>
      <c r="Q269" s="67"/>
      <c r="R269" s="40"/>
      <c r="S269" s="112">
        <f>IF(R269="","",LOOKUP(R269,'工種番号'!$C$4:$C$55,'工種番号'!$D$4:$D$55))</f>
      </c>
      <c r="T269" s="113"/>
      <c r="U269" s="114"/>
      <c r="V269" s="115"/>
      <c r="W269" s="33"/>
      <c r="X269" s="3"/>
    </row>
    <row r="270" spans="1:24" ht="21.75" customHeight="1">
      <c r="A270" s="11">
        <f t="shared" si="17"/>
        <v>0</v>
      </c>
      <c r="B270" s="2"/>
      <c r="C270" s="18"/>
      <c r="D270" s="49">
        <f>IF(ISNUMBER(C270),LOOKUP(C270,'工種番号'!$C$4:$C$55,'工種番号'!$D$4:$D$55),"")</f>
      </c>
      <c r="E270" s="55"/>
      <c r="F270" s="133"/>
      <c r="G270" s="148"/>
      <c r="H270" s="148"/>
      <c r="I270" s="149"/>
      <c r="J270" s="104"/>
      <c r="K270" s="77"/>
      <c r="L270" s="74"/>
      <c r="M270" s="53"/>
      <c r="N270" s="110">
        <f t="shared" si="19"/>
      </c>
      <c r="O270" s="111"/>
      <c r="P270" s="66"/>
      <c r="Q270" s="67"/>
      <c r="R270" s="40"/>
      <c r="S270" s="112">
        <f>IF(R270="","",LOOKUP(R270,'工種番号'!$C$4:$C$55,'工種番号'!$D$4:$D$55))</f>
      </c>
      <c r="T270" s="113"/>
      <c r="U270" s="114"/>
      <c r="V270" s="115"/>
      <c r="W270" s="33"/>
      <c r="X270" s="3"/>
    </row>
    <row r="271" spans="1:24" ht="21.75" customHeight="1">
      <c r="A271" s="11">
        <f t="shared" si="17"/>
        <v>0</v>
      </c>
      <c r="B271" s="2"/>
      <c r="C271" s="27"/>
      <c r="D271" s="49">
        <f>IF(ISNUMBER(C271),LOOKUP(C271,'工種番号'!$C$4:$C$55,'工種番号'!$D$4:$D$55),"")</f>
      </c>
      <c r="E271" s="55"/>
      <c r="F271" s="133"/>
      <c r="G271" s="148"/>
      <c r="H271" s="148"/>
      <c r="I271" s="149"/>
      <c r="J271" s="104"/>
      <c r="K271" s="77"/>
      <c r="L271" s="74"/>
      <c r="M271" s="53"/>
      <c r="N271" s="110">
        <f t="shared" si="19"/>
      </c>
      <c r="O271" s="111"/>
      <c r="P271" s="66"/>
      <c r="Q271" s="67"/>
      <c r="R271" s="40"/>
      <c r="S271" s="112">
        <f>IF(R271="","",LOOKUP(R271,'工種番号'!$C$4:$C$55,'工種番号'!$D$4:$D$55))</f>
      </c>
      <c r="T271" s="113"/>
      <c r="U271" s="114"/>
      <c r="V271" s="115"/>
      <c r="W271" s="33"/>
      <c r="X271" s="3"/>
    </row>
    <row r="272" spans="1:24" ht="21.75" customHeight="1">
      <c r="A272" s="11">
        <f t="shared" si="17"/>
        <v>0</v>
      </c>
      <c r="B272" s="2"/>
      <c r="C272" s="27"/>
      <c r="D272" s="49">
        <f>IF(ISNUMBER(C272),LOOKUP(C272,'工種番号'!$C$4:$C$55,'工種番号'!$D$4:$D$55),"")</f>
      </c>
      <c r="E272" s="55"/>
      <c r="F272" s="133"/>
      <c r="G272" s="148"/>
      <c r="H272" s="148"/>
      <c r="I272" s="149"/>
      <c r="J272" s="104"/>
      <c r="K272" s="77"/>
      <c r="L272" s="74"/>
      <c r="M272" s="53"/>
      <c r="N272" s="110">
        <f t="shared" si="19"/>
      </c>
      <c r="O272" s="111"/>
      <c r="P272" s="66"/>
      <c r="Q272" s="67"/>
      <c r="R272" s="40"/>
      <c r="S272" s="112">
        <f>IF(R272="","",LOOKUP(R272,'工種番号'!$C$4:$C$55,'工種番号'!$D$4:$D$55))</f>
      </c>
      <c r="T272" s="113"/>
      <c r="U272" s="114"/>
      <c r="V272" s="115"/>
      <c r="W272" s="33"/>
      <c r="X272" s="3"/>
    </row>
    <row r="273" spans="1:24" ht="21.75" customHeight="1" thickBot="1">
      <c r="A273" s="11">
        <f t="shared" si="17"/>
        <v>0</v>
      </c>
      <c r="B273" s="2"/>
      <c r="C273" s="18"/>
      <c r="D273" s="49">
        <f>IF(ISNUMBER(C273),LOOKUP(C273,'工種番号'!$C$4:$C$55,'工種番号'!$D$4:$D$55),"")</f>
      </c>
      <c r="E273" s="55"/>
      <c r="F273" s="133"/>
      <c r="G273" s="148"/>
      <c r="H273" s="148"/>
      <c r="I273" s="149"/>
      <c r="J273" s="104"/>
      <c r="K273" s="77"/>
      <c r="L273" s="74"/>
      <c r="M273" s="53"/>
      <c r="N273" s="110">
        <f t="shared" si="19"/>
      </c>
      <c r="O273" s="111"/>
      <c r="P273" s="66"/>
      <c r="Q273" s="67"/>
      <c r="R273" s="41"/>
      <c r="S273" s="116">
        <f>IF(R273="","",LOOKUP(R273,'工種番号'!$C$4:$C$55,'工種番号'!$D$4:$D$55))</f>
      </c>
      <c r="T273" s="117"/>
      <c r="U273" s="118"/>
      <c r="V273" s="119"/>
      <c r="W273" s="34"/>
      <c r="X273" s="3"/>
    </row>
    <row r="274" spans="1:24" ht="21.75" customHeight="1">
      <c r="A274" s="11"/>
      <c r="B274" s="2"/>
      <c r="C274" s="120" t="s">
        <v>10</v>
      </c>
      <c r="D274" s="121"/>
      <c r="E274" s="37" t="s">
        <v>15</v>
      </c>
      <c r="F274" s="120" t="s">
        <v>16</v>
      </c>
      <c r="G274" s="122"/>
      <c r="H274" s="122"/>
      <c r="I274" s="122"/>
      <c r="J274" s="83"/>
      <c r="K274" s="37" t="s">
        <v>17</v>
      </c>
      <c r="L274" s="37" t="s">
        <v>18</v>
      </c>
      <c r="M274" s="54" t="s">
        <v>19</v>
      </c>
      <c r="N274" s="123" t="s">
        <v>20</v>
      </c>
      <c r="O274" s="124"/>
      <c r="P274" s="68"/>
      <c r="Q274" s="67"/>
      <c r="R274" s="125" t="s">
        <v>21</v>
      </c>
      <c r="S274" s="126"/>
      <c r="T274" s="126"/>
      <c r="U274" s="127" t="s">
        <v>22</v>
      </c>
      <c r="V274" s="127"/>
      <c r="W274" s="128"/>
      <c r="X274" s="3"/>
    </row>
    <row r="275" spans="1:24" ht="21.75" customHeight="1">
      <c r="A275" s="11">
        <f t="shared" si="17"/>
        <v>0</v>
      </c>
      <c r="B275" s="2"/>
      <c r="C275" s="18"/>
      <c r="D275" s="48">
        <f>IF(ISNUMBER(C275),LOOKUP(C275,'工種番号'!$C$4:$C$55,'工種番号'!$D$4:$D$55),"")</f>
      </c>
      <c r="E275" s="55"/>
      <c r="F275" s="133"/>
      <c r="G275" s="148"/>
      <c r="H275" s="148"/>
      <c r="I275" s="149"/>
      <c r="J275" s="104"/>
      <c r="K275" s="77"/>
      <c r="L275" s="74"/>
      <c r="M275" s="53"/>
      <c r="N275" s="110">
        <f aca="true" t="shared" si="20" ref="N275:N297">IF(ISBLANK(M275),"",ROUND(K275*M275,0))</f>
      </c>
      <c r="O275" s="111"/>
      <c r="P275" s="66"/>
      <c r="Q275" s="67"/>
      <c r="R275" s="38"/>
      <c r="S275" s="112">
        <f>IF(R275="","",LOOKUP(R275,'工種番号'!$C$4:$C$55,'工種番号'!$D$4:$D$55))</f>
      </c>
      <c r="T275" s="113"/>
      <c r="U275" s="114"/>
      <c r="V275" s="115"/>
      <c r="W275" s="33"/>
      <c r="X275" s="3"/>
    </row>
    <row r="276" spans="1:24" ht="21.75" customHeight="1">
      <c r="A276" s="11">
        <f t="shared" si="17"/>
        <v>0</v>
      </c>
      <c r="B276" s="2"/>
      <c r="C276" s="27"/>
      <c r="D276" s="49">
        <f>IF(ISNUMBER(C276),LOOKUP(C276,'工種番号'!$C$4:$C$55,'工種番号'!$D$4:$D$55),"")</f>
      </c>
      <c r="E276" s="55"/>
      <c r="F276" s="133"/>
      <c r="G276" s="148"/>
      <c r="H276" s="148"/>
      <c r="I276" s="149"/>
      <c r="J276" s="104"/>
      <c r="K276" s="77"/>
      <c r="L276" s="74"/>
      <c r="M276" s="53"/>
      <c r="N276" s="110">
        <f t="shared" si="20"/>
      </c>
      <c r="O276" s="111"/>
      <c r="P276" s="66"/>
      <c r="Q276" s="67"/>
      <c r="R276" s="38"/>
      <c r="S276" s="112">
        <f>IF(R276="","",LOOKUP(R276,'工種番号'!$C$4:$C$55,'工種番号'!$D$4:$D$55))</f>
      </c>
      <c r="T276" s="113"/>
      <c r="U276" s="114"/>
      <c r="V276" s="115"/>
      <c r="W276" s="33"/>
      <c r="X276" s="3"/>
    </row>
    <row r="277" spans="1:24" ht="21.75" customHeight="1">
      <c r="A277" s="11">
        <f t="shared" si="17"/>
        <v>0</v>
      </c>
      <c r="B277" s="2"/>
      <c r="C277" s="27"/>
      <c r="D277" s="49">
        <f>IF(ISNUMBER(C277),LOOKUP(C277,'工種番号'!$C$4:$C$55,'工種番号'!$D$4:$D$55),"")</f>
      </c>
      <c r="E277" s="55"/>
      <c r="F277" s="133"/>
      <c r="G277" s="148"/>
      <c r="H277" s="148"/>
      <c r="I277" s="149"/>
      <c r="J277" s="104"/>
      <c r="K277" s="77"/>
      <c r="L277" s="74"/>
      <c r="M277" s="53"/>
      <c r="N277" s="110">
        <f t="shared" si="20"/>
      </c>
      <c r="O277" s="111"/>
      <c r="P277" s="66"/>
      <c r="Q277" s="67"/>
      <c r="R277" s="38"/>
      <c r="S277" s="112">
        <f>IF(R277="","",LOOKUP(R277,'工種番号'!$C$4:$C$55,'工種番号'!$D$4:$D$55))</f>
      </c>
      <c r="T277" s="113"/>
      <c r="U277" s="114"/>
      <c r="V277" s="115"/>
      <c r="W277" s="33"/>
      <c r="X277" s="3"/>
    </row>
    <row r="278" spans="1:24" ht="21.75" customHeight="1">
      <c r="A278" s="11">
        <f t="shared" si="17"/>
        <v>0</v>
      </c>
      <c r="B278" s="2"/>
      <c r="C278" s="27"/>
      <c r="D278" s="49">
        <f>IF(ISNUMBER(C278),LOOKUP(C278,'工種番号'!$C$4:$C$55,'工種番号'!$D$4:$D$55),"")</f>
      </c>
      <c r="E278" s="55"/>
      <c r="F278" s="133"/>
      <c r="G278" s="148"/>
      <c r="H278" s="148"/>
      <c r="I278" s="149"/>
      <c r="J278" s="104"/>
      <c r="K278" s="77"/>
      <c r="L278" s="74"/>
      <c r="M278" s="53"/>
      <c r="N278" s="110">
        <f t="shared" si="20"/>
      </c>
      <c r="O278" s="111"/>
      <c r="P278" s="66"/>
      <c r="Q278" s="67"/>
      <c r="R278" s="39"/>
      <c r="S278" s="112">
        <f>IF(R278="","",LOOKUP(R278,'工種番号'!$C$4:$C$55,'工種番号'!$D$4:$D$55))</f>
      </c>
      <c r="T278" s="113"/>
      <c r="U278" s="114"/>
      <c r="V278" s="115"/>
      <c r="W278" s="33"/>
      <c r="X278" s="3"/>
    </row>
    <row r="279" spans="1:24" ht="21.75" customHeight="1">
      <c r="A279" s="11">
        <f t="shared" si="17"/>
        <v>0</v>
      </c>
      <c r="B279" s="2"/>
      <c r="C279" s="27"/>
      <c r="D279" s="49">
        <f>IF(ISNUMBER(C279),LOOKUP(C279,'工種番号'!$C$4:$C$55,'工種番号'!$D$4:$D$55),"")</f>
      </c>
      <c r="E279" s="55"/>
      <c r="F279" s="133"/>
      <c r="G279" s="148"/>
      <c r="H279" s="148"/>
      <c r="I279" s="149"/>
      <c r="J279" s="104"/>
      <c r="K279" s="77"/>
      <c r="L279" s="74"/>
      <c r="M279" s="53"/>
      <c r="N279" s="110">
        <f t="shared" si="20"/>
      </c>
      <c r="O279" s="111"/>
      <c r="P279" s="66"/>
      <c r="Q279" s="67"/>
      <c r="R279" s="39"/>
      <c r="S279" s="112">
        <f>IF(R279="","",LOOKUP(R279,'工種番号'!$C$4:$C$55,'工種番号'!$D$4:$D$55))</f>
      </c>
      <c r="T279" s="113"/>
      <c r="U279" s="114"/>
      <c r="V279" s="115"/>
      <c r="W279" s="33"/>
      <c r="X279" s="3"/>
    </row>
    <row r="280" spans="1:24" ht="21.75" customHeight="1">
      <c r="A280" s="11">
        <f t="shared" si="17"/>
        <v>0</v>
      </c>
      <c r="B280" s="2"/>
      <c r="C280" s="18"/>
      <c r="D280" s="49">
        <f>IF(ISNUMBER(C280),LOOKUP(C280,'工種番号'!$C$4:$C$55,'工種番号'!$D$4:$D$55),"")</f>
      </c>
      <c r="E280" s="55"/>
      <c r="F280" s="133"/>
      <c r="G280" s="148"/>
      <c r="H280" s="148"/>
      <c r="I280" s="149"/>
      <c r="J280" s="104"/>
      <c r="K280" s="77"/>
      <c r="L280" s="74"/>
      <c r="M280" s="53"/>
      <c r="N280" s="110">
        <f t="shared" si="20"/>
      </c>
      <c r="O280" s="111"/>
      <c r="P280" s="66"/>
      <c r="Q280" s="67"/>
      <c r="R280" s="39"/>
      <c r="S280" s="112">
        <f>IF(R280="","",LOOKUP(R280,'工種番号'!$C$4:$C$55,'工種番号'!$D$4:$D$55))</f>
      </c>
      <c r="T280" s="113"/>
      <c r="U280" s="114"/>
      <c r="V280" s="115"/>
      <c r="W280" s="33"/>
      <c r="X280" s="3"/>
    </row>
    <row r="281" spans="1:24" ht="21.75" customHeight="1">
      <c r="A281" s="11">
        <f t="shared" si="17"/>
        <v>0</v>
      </c>
      <c r="B281" s="2"/>
      <c r="C281" s="27"/>
      <c r="D281" s="49">
        <f>IF(ISNUMBER(C281),LOOKUP(C281,'工種番号'!$C$4:$C$55,'工種番号'!$D$4:$D$55),"")</f>
      </c>
      <c r="E281" s="55"/>
      <c r="F281" s="133"/>
      <c r="G281" s="148"/>
      <c r="H281" s="148"/>
      <c r="I281" s="149"/>
      <c r="J281" s="104"/>
      <c r="K281" s="77"/>
      <c r="L281" s="74"/>
      <c r="M281" s="53"/>
      <c r="N281" s="110">
        <f t="shared" si="20"/>
      </c>
      <c r="O281" s="111"/>
      <c r="P281" s="66"/>
      <c r="Q281" s="67"/>
      <c r="R281" s="39"/>
      <c r="S281" s="112">
        <f>IF(R281="","",LOOKUP(R281,'工種番号'!$C$4:$C$55,'工種番号'!$D$4:$D$55))</f>
      </c>
      <c r="T281" s="113"/>
      <c r="U281" s="114"/>
      <c r="V281" s="115"/>
      <c r="W281" s="33"/>
      <c r="X281" s="3"/>
    </row>
    <row r="282" spans="1:24" ht="21.75" customHeight="1">
      <c r="A282" s="11">
        <f t="shared" si="17"/>
        <v>0</v>
      </c>
      <c r="B282" s="2"/>
      <c r="C282" s="27"/>
      <c r="D282" s="49">
        <f>IF(ISNUMBER(C282),LOOKUP(C282,'工種番号'!$C$4:$C$55,'工種番号'!$D$4:$D$55),"")</f>
      </c>
      <c r="E282" s="55"/>
      <c r="F282" s="133"/>
      <c r="G282" s="148"/>
      <c r="H282" s="148"/>
      <c r="I282" s="149"/>
      <c r="J282" s="104"/>
      <c r="K282" s="77"/>
      <c r="L282" s="74"/>
      <c r="M282" s="53"/>
      <c r="N282" s="110">
        <f t="shared" si="20"/>
      </c>
      <c r="O282" s="111"/>
      <c r="P282" s="66"/>
      <c r="Q282" s="67"/>
      <c r="R282" s="39"/>
      <c r="S282" s="112">
        <f>IF(R282="","",LOOKUP(R282,'工種番号'!$C$4:$C$55,'工種番号'!$D$4:$D$55))</f>
      </c>
      <c r="T282" s="113"/>
      <c r="U282" s="114"/>
      <c r="V282" s="115"/>
      <c r="W282" s="33"/>
      <c r="X282" s="3"/>
    </row>
    <row r="283" spans="1:24" ht="21.75" customHeight="1">
      <c r="A283" s="11">
        <f aca="true" t="shared" si="21" ref="A283:A345">C283</f>
        <v>0</v>
      </c>
      <c r="B283" s="2"/>
      <c r="C283" s="27"/>
      <c r="D283" s="49">
        <f>IF(ISNUMBER(C283),LOOKUP(C283,'工種番号'!$C$4:$C$55,'工種番号'!$D$4:$D$55),"")</f>
      </c>
      <c r="E283" s="55"/>
      <c r="F283" s="133"/>
      <c r="G283" s="148"/>
      <c r="H283" s="148"/>
      <c r="I283" s="149"/>
      <c r="J283" s="104"/>
      <c r="K283" s="77"/>
      <c r="L283" s="74"/>
      <c r="M283" s="53"/>
      <c r="N283" s="110">
        <f t="shared" si="20"/>
      </c>
      <c r="O283" s="111"/>
      <c r="P283" s="66"/>
      <c r="Q283" s="67"/>
      <c r="R283" s="39"/>
      <c r="S283" s="112">
        <f>IF(R283="","",LOOKUP(R283,'工種番号'!$C$4:$C$55,'工種番号'!$D$4:$D$55))</f>
      </c>
      <c r="T283" s="113"/>
      <c r="U283" s="114"/>
      <c r="V283" s="115"/>
      <c r="W283" s="33"/>
      <c r="X283" s="3"/>
    </row>
    <row r="284" spans="1:24" ht="21.75" customHeight="1">
      <c r="A284" s="11">
        <f t="shared" si="21"/>
        <v>0</v>
      </c>
      <c r="B284" s="2"/>
      <c r="C284" s="27"/>
      <c r="D284" s="49">
        <f>IF(ISNUMBER(C284),LOOKUP(C284,'工種番号'!$C$4:$C$55,'工種番号'!$D$4:$D$55),"")</f>
      </c>
      <c r="E284" s="55"/>
      <c r="F284" s="133"/>
      <c r="G284" s="148"/>
      <c r="H284" s="148"/>
      <c r="I284" s="149"/>
      <c r="J284" s="104"/>
      <c r="K284" s="77"/>
      <c r="L284" s="74"/>
      <c r="M284" s="53"/>
      <c r="N284" s="110">
        <f t="shared" si="20"/>
      </c>
      <c r="O284" s="111"/>
      <c r="P284" s="66"/>
      <c r="Q284" s="67"/>
      <c r="R284" s="40"/>
      <c r="S284" s="112">
        <f>IF(R284="","",LOOKUP(R284,'工種番号'!$C$4:$C$55,'工種番号'!$D$4:$D$55))</f>
      </c>
      <c r="T284" s="113"/>
      <c r="U284" s="114"/>
      <c r="V284" s="115"/>
      <c r="W284" s="33"/>
      <c r="X284" s="3"/>
    </row>
    <row r="285" spans="1:24" ht="21.75" customHeight="1">
      <c r="A285" s="11">
        <f t="shared" si="21"/>
        <v>0</v>
      </c>
      <c r="B285" s="2"/>
      <c r="C285" s="18"/>
      <c r="D285" s="49">
        <f>IF(ISNUMBER(C285),LOOKUP(C285,'工種番号'!$C$4:$C$55,'工種番号'!$D$4:$D$55),"")</f>
      </c>
      <c r="E285" s="55"/>
      <c r="F285" s="133"/>
      <c r="G285" s="148"/>
      <c r="H285" s="148"/>
      <c r="I285" s="149"/>
      <c r="J285" s="104"/>
      <c r="K285" s="77"/>
      <c r="L285" s="74"/>
      <c r="M285" s="53"/>
      <c r="N285" s="110">
        <f t="shared" si="20"/>
      </c>
      <c r="O285" s="111"/>
      <c r="P285" s="66"/>
      <c r="Q285" s="67"/>
      <c r="R285" s="40"/>
      <c r="S285" s="112">
        <f>IF(R285="","",LOOKUP(R285,'工種番号'!$C$4:$C$55,'工種番号'!$D$4:$D$55))</f>
      </c>
      <c r="T285" s="113"/>
      <c r="U285" s="114"/>
      <c r="V285" s="115"/>
      <c r="W285" s="33"/>
      <c r="X285" s="3"/>
    </row>
    <row r="286" spans="1:24" ht="21.75" customHeight="1">
      <c r="A286" s="11">
        <f t="shared" si="21"/>
        <v>0</v>
      </c>
      <c r="B286" s="2"/>
      <c r="C286" s="18"/>
      <c r="D286" s="49">
        <f>IF(ISNUMBER(C286),LOOKUP(C286,'工種番号'!$C$4:$C$55,'工種番号'!$D$4:$D$55),"")</f>
      </c>
      <c r="E286" s="55"/>
      <c r="F286" s="133"/>
      <c r="G286" s="148"/>
      <c r="H286" s="148"/>
      <c r="I286" s="149"/>
      <c r="J286" s="104"/>
      <c r="K286" s="77"/>
      <c r="L286" s="74"/>
      <c r="M286" s="53"/>
      <c r="N286" s="110">
        <f t="shared" si="20"/>
      </c>
      <c r="O286" s="111"/>
      <c r="P286" s="66"/>
      <c r="Q286" s="67"/>
      <c r="R286" s="40"/>
      <c r="S286" s="112">
        <f>IF(R286="","",LOOKUP(R286,'工種番号'!$C$4:$C$55,'工種番号'!$D$4:$D$55))</f>
      </c>
      <c r="T286" s="113"/>
      <c r="U286" s="114"/>
      <c r="V286" s="115"/>
      <c r="W286" s="33"/>
      <c r="X286" s="3"/>
    </row>
    <row r="287" spans="1:24" ht="21.75" customHeight="1">
      <c r="A287" s="11">
        <f t="shared" si="21"/>
        <v>0</v>
      </c>
      <c r="B287" s="2"/>
      <c r="C287" s="27"/>
      <c r="D287" s="49">
        <f>IF(ISNUMBER(C287),LOOKUP(C287,'工種番号'!$C$4:$C$55,'工種番号'!$D$4:$D$55),"")</f>
      </c>
      <c r="E287" s="55"/>
      <c r="F287" s="133"/>
      <c r="G287" s="148"/>
      <c r="H287" s="148"/>
      <c r="I287" s="149"/>
      <c r="J287" s="104"/>
      <c r="K287" s="77"/>
      <c r="L287" s="74"/>
      <c r="M287" s="53"/>
      <c r="N287" s="110">
        <f t="shared" si="20"/>
      </c>
      <c r="O287" s="111"/>
      <c r="P287" s="66"/>
      <c r="Q287" s="67"/>
      <c r="R287" s="40"/>
      <c r="S287" s="112">
        <f>IF(R287="","",LOOKUP(R287,'工種番号'!$C$4:$C$55,'工種番号'!$D$4:$D$55))</f>
      </c>
      <c r="T287" s="113"/>
      <c r="U287" s="114"/>
      <c r="V287" s="115"/>
      <c r="W287" s="33"/>
      <c r="X287" s="3"/>
    </row>
    <row r="288" spans="1:24" ht="21.75" customHeight="1">
      <c r="A288" s="11">
        <f t="shared" si="21"/>
        <v>0</v>
      </c>
      <c r="B288" s="2"/>
      <c r="C288" s="27"/>
      <c r="D288" s="49">
        <f>IF(ISNUMBER(C288),LOOKUP(C288,'工種番号'!$C$4:$C$55,'工種番号'!$D$4:$D$55),"")</f>
      </c>
      <c r="E288" s="55"/>
      <c r="F288" s="133"/>
      <c r="G288" s="148"/>
      <c r="H288" s="148"/>
      <c r="I288" s="149"/>
      <c r="J288" s="104"/>
      <c r="K288" s="77"/>
      <c r="L288" s="74"/>
      <c r="M288" s="53"/>
      <c r="N288" s="110">
        <f t="shared" si="20"/>
      </c>
      <c r="O288" s="111"/>
      <c r="P288" s="66"/>
      <c r="Q288" s="67"/>
      <c r="R288" s="40"/>
      <c r="S288" s="112">
        <f>IF(R288="","",LOOKUP(R288,'工種番号'!$C$4:$C$55,'工種番号'!$D$4:$D$55))</f>
      </c>
      <c r="T288" s="113"/>
      <c r="U288" s="114"/>
      <c r="V288" s="115"/>
      <c r="W288" s="33"/>
      <c r="X288" s="3"/>
    </row>
    <row r="289" spans="1:24" ht="21.75" customHeight="1">
      <c r="A289" s="11">
        <f t="shared" si="21"/>
        <v>0</v>
      </c>
      <c r="B289" s="2"/>
      <c r="C289" s="27"/>
      <c r="D289" s="49">
        <f>IF(ISNUMBER(C289),LOOKUP(C289,'工種番号'!$C$4:$C$55,'工種番号'!$D$4:$D$55),"")</f>
      </c>
      <c r="E289" s="55"/>
      <c r="F289" s="133"/>
      <c r="G289" s="148"/>
      <c r="H289" s="148"/>
      <c r="I289" s="149"/>
      <c r="J289" s="104"/>
      <c r="K289" s="77"/>
      <c r="L289" s="74"/>
      <c r="M289" s="53"/>
      <c r="N289" s="110">
        <f t="shared" si="20"/>
      </c>
      <c r="O289" s="111"/>
      <c r="P289" s="66"/>
      <c r="Q289" s="67"/>
      <c r="R289" s="40"/>
      <c r="S289" s="112">
        <f>IF(R289="","",LOOKUP(R289,'工種番号'!$C$4:$C$55,'工種番号'!$D$4:$D$55))</f>
      </c>
      <c r="T289" s="113"/>
      <c r="U289" s="114"/>
      <c r="V289" s="115"/>
      <c r="W289" s="33"/>
      <c r="X289" s="3"/>
    </row>
    <row r="290" spans="1:24" ht="21.75" customHeight="1">
      <c r="A290" s="11">
        <f t="shared" si="21"/>
        <v>0</v>
      </c>
      <c r="B290" s="2"/>
      <c r="C290" s="27"/>
      <c r="D290" s="49">
        <f>IF(ISNUMBER(C290),LOOKUP(C290,'工種番号'!$C$4:$C$55,'工種番号'!$D$4:$D$55),"")</f>
      </c>
      <c r="E290" s="55"/>
      <c r="F290" s="133"/>
      <c r="G290" s="148"/>
      <c r="H290" s="148"/>
      <c r="I290" s="149"/>
      <c r="J290" s="104"/>
      <c r="K290" s="77"/>
      <c r="L290" s="74"/>
      <c r="M290" s="53"/>
      <c r="N290" s="110">
        <f t="shared" si="20"/>
      </c>
      <c r="O290" s="111"/>
      <c r="P290" s="66"/>
      <c r="Q290" s="67"/>
      <c r="R290" s="40"/>
      <c r="S290" s="112">
        <f>IF(R290="","",LOOKUP(R290,'工種番号'!$C$4:$C$55,'工種番号'!$D$4:$D$55))</f>
      </c>
      <c r="T290" s="113"/>
      <c r="U290" s="114"/>
      <c r="V290" s="115"/>
      <c r="W290" s="33"/>
      <c r="X290" s="3"/>
    </row>
    <row r="291" spans="1:24" ht="21.75" customHeight="1">
      <c r="A291" s="11">
        <f t="shared" si="21"/>
        <v>0</v>
      </c>
      <c r="B291" s="2"/>
      <c r="C291" s="27"/>
      <c r="D291" s="49">
        <f>IF(ISNUMBER(C291),LOOKUP(C291,'工種番号'!$C$4:$C$55,'工種番号'!$D$4:$D$55),"")</f>
      </c>
      <c r="E291" s="55"/>
      <c r="F291" s="133"/>
      <c r="G291" s="148"/>
      <c r="H291" s="148"/>
      <c r="I291" s="149"/>
      <c r="J291" s="104"/>
      <c r="K291" s="77"/>
      <c r="L291" s="74"/>
      <c r="M291" s="53"/>
      <c r="N291" s="110">
        <f t="shared" si="20"/>
      </c>
      <c r="O291" s="111"/>
      <c r="P291" s="66"/>
      <c r="Q291" s="67"/>
      <c r="R291" s="40"/>
      <c r="S291" s="112">
        <f>IF(R291="","",LOOKUP(R291,'工種番号'!$C$4:$C$55,'工種番号'!$D$4:$D$55))</f>
      </c>
      <c r="T291" s="113"/>
      <c r="U291" s="114"/>
      <c r="V291" s="115"/>
      <c r="W291" s="33"/>
      <c r="X291" s="3"/>
    </row>
    <row r="292" spans="1:24" ht="21.75" customHeight="1">
      <c r="A292" s="11">
        <f t="shared" si="21"/>
        <v>0</v>
      </c>
      <c r="B292" s="2"/>
      <c r="C292" s="18"/>
      <c r="D292" s="49">
        <f>IF(ISNUMBER(C292),LOOKUP(C292,'工種番号'!$C$4:$C$55,'工種番号'!$D$4:$D$55),"")</f>
      </c>
      <c r="E292" s="55"/>
      <c r="F292" s="133"/>
      <c r="G292" s="148"/>
      <c r="H292" s="148"/>
      <c r="I292" s="149"/>
      <c r="J292" s="104"/>
      <c r="K292" s="77"/>
      <c r="L292" s="74"/>
      <c r="M292" s="53"/>
      <c r="N292" s="110">
        <f t="shared" si="20"/>
      </c>
      <c r="O292" s="111"/>
      <c r="P292" s="66"/>
      <c r="Q292" s="67"/>
      <c r="R292" s="40"/>
      <c r="S292" s="112">
        <f>IF(R292="","",LOOKUP(R292,'工種番号'!$C$4:$C$55,'工種番号'!$D$4:$D$55))</f>
      </c>
      <c r="T292" s="113"/>
      <c r="U292" s="114"/>
      <c r="V292" s="115"/>
      <c r="W292" s="33"/>
      <c r="X292" s="3"/>
    </row>
    <row r="293" spans="1:24" ht="21.75" customHeight="1">
      <c r="A293" s="11">
        <f t="shared" si="21"/>
        <v>0</v>
      </c>
      <c r="B293" s="2"/>
      <c r="C293" s="18"/>
      <c r="D293" s="49">
        <f>IF(ISNUMBER(C293),LOOKUP(C293,'工種番号'!$C$4:$C$55,'工種番号'!$D$4:$D$55),"")</f>
      </c>
      <c r="E293" s="55"/>
      <c r="F293" s="133"/>
      <c r="G293" s="148"/>
      <c r="H293" s="148"/>
      <c r="I293" s="149"/>
      <c r="J293" s="104"/>
      <c r="K293" s="77"/>
      <c r="L293" s="74"/>
      <c r="M293" s="53"/>
      <c r="N293" s="110">
        <f t="shared" si="20"/>
      </c>
      <c r="O293" s="111"/>
      <c r="P293" s="66"/>
      <c r="Q293" s="67"/>
      <c r="R293" s="40"/>
      <c r="S293" s="112">
        <f>IF(R293="","",LOOKUP(R293,'工種番号'!$C$4:$C$55,'工種番号'!$D$4:$D$55))</f>
      </c>
      <c r="T293" s="113"/>
      <c r="U293" s="114"/>
      <c r="V293" s="115"/>
      <c r="W293" s="33"/>
      <c r="X293" s="3"/>
    </row>
    <row r="294" spans="1:24" ht="21.75" customHeight="1">
      <c r="A294" s="11">
        <f t="shared" si="21"/>
        <v>0</v>
      </c>
      <c r="B294" s="2"/>
      <c r="C294" s="18"/>
      <c r="D294" s="49">
        <f>IF(ISNUMBER(C294),LOOKUP(C294,'工種番号'!$C$4:$C$55,'工種番号'!$D$4:$D$55),"")</f>
      </c>
      <c r="E294" s="55"/>
      <c r="F294" s="133"/>
      <c r="G294" s="148"/>
      <c r="H294" s="148"/>
      <c r="I294" s="149"/>
      <c r="J294" s="104"/>
      <c r="K294" s="77"/>
      <c r="L294" s="74"/>
      <c r="M294" s="53"/>
      <c r="N294" s="110">
        <f t="shared" si="20"/>
      </c>
      <c r="O294" s="111"/>
      <c r="P294" s="66"/>
      <c r="Q294" s="67"/>
      <c r="R294" s="40"/>
      <c r="S294" s="112">
        <f>IF(R294="","",LOOKUP(R294,'工種番号'!$C$4:$C$55,'工種番号'!$D$4:$D$55))</f>
      </c>
      <c r="T294" s="113"/>
      <c r="U294" s="114"/>
      <c r="V294" s="115"/>
      <c r="W294" s="33"/>
      <c r="X294" s="3"/>
    </row>
    <row r="295" spans="1:24" ht="21.75" customHeight="1">
      <c r="A295" s="11">
        <f t="shared" si="21"/>
        <v>0</v>
      </c>
      <c r="B295" s="2"/>
      <c r="C295" s="27"/>
      <c r="D295" s="49">
        <f>IF(ISNUMBER(C295),LOOKUP(C295,'工種番号'!$C$4:$C$55,'工種番号'!$D$4:$D$55),"")</f>
      </c>
      <c r="E295" s="55"/>
      <c r="F295" s="133"/>
      <c r="G295" s="148"/>
      <c r="H295" s="148"/>
      <c r="I295" s="149"/>
      <c r="J295" s="104"/>
      <c r="K295" s="77"/>
      <c r="L295" s="74"/>
      <c r="M295" s="53"/>
      <c r="N295" s="110">
        <f t="shared" si="20"/>
      </c>
      <c r="O295" s="111"/>
      <c r="P295" s="66"/>
      <c r="Q295" s="67"/>
      <c r="R295" s="40"/>
      <c r="S295" s="112">
        <f>IF(R295="","",LOOKUP(R295,'工種番号'!$C$4:$C$55,'工種番号'!$D$4:$D$55))</f>
      </c>
      <c r="T295" s="113"/>
      <c r="U295" s="114"/>
      <c r="V295" s="115"/>
      <c r="W295" s="33"/>
      <c r="X295" s="3"/>
    </row>
    <row r="296" spans="1:24" ht="21.75" customHeight="1">
      <c r="A296" s="11">
        <f t="shared" si="21"/>
        <v>0</v>
      </c>
      <c r="B296" s="2"/>
      <c r="C296" s="27"/>
      <c r="D296" s="49">
        <f>IF(ISNUMBER(C296),LOOKUP(C296,'工種番号'!$C$4:$C$55,'工種番号'!$D$4:$D$55),"")</f>
      </c>
      <c r="E296" s="55"/>
      <c r="F296" s="133"/>
      <c r="G296" s="148"/>
      <c r="H296" s="148"/>
      <c r="I296" s="149"/>
      <c r="J296" s="104"/>
      <c r="K296" s="77"/>
      <c r="L296" s="74"/>
      <c r="M296" s="53"/>
      <c r="N296" s="110">
        <f t="shared" si="20"/>
      </c>
      <c r="O296" s="111"/>
      <c r="P296" s="66"/>
      <c r="Q296" s="67"/>
      <c r="R296" s="40"/>
      <c r="S296" s="112">
        <f>IF(R296="","",LOOKUP(R296,'工種番号'!$C$4:$C$55,'工種番号'!$D$4:$D$55))</f>
      </c>
      <c r="T296" s="113"/>
      <c r="U296" s="114"/>
      <c r="V296" s="115"/>
      <c r="W296" s="33"/>
      <c r="X296" s="3"/>
    </row>
    <row r="297" spans="1:24" ht="21.75" customHeight="1" thickBot="1">
      <c r="A297" s="11">
        <f t="shared" si="21"/>
        <v>0</v>
      </c>
      <c r="B297" s="2"/>
      <c r="C297" s="18"/>
      <c r="D297" s="49">
        <f>IF(ISNUMBER(C297),LOOKUP(C297,'工種番号'!$C$4:$C$55,'工種番号'!$D$4:$D$55),"")</f>
      </c>
      <c r="E297" s="55"/>
      <c r="F297" s="133"/>
      <c r="G297" s="148"/>
      <c r="H297" s="148"/>
      <c r="I297" s="149"/>
      <c r="J297" s="104"/>
      <c r="K297" s="77"/>
      <c r="L297" s="74"/>
      <c r="M297" s="53"/>
      <c r="N297" s="110">
        <f t="shared" si="20"/>
      </c>
      <c r="O297" s="111"/>
      <c r="P297" s="66"/>
      <c r="Q297" s="67"/>
      <c r="R297" s="41"/>
      <c r="S297" s="116">
        <f>IF(R297="","",LOOKUP(R297,'工種番号'!$C$4:$C$55,'工種番号'!$D$4:$D$55))</f>
      </c>
      <c r="T297" s="117"/>
      <c r="U297" s="118"/>
      <c r="V297" s="119"/>
      <c r="W297" s="34"/>
      <c r="X297" s="3"/>
    </row>
    <row r="298" spans="1:24" ht="21.75" customHeight="1">
      <c r="A298" s="11"/>
      <c r="B298" s="2"/>
      <c r="C298" s="120" t="s">
        <v>10</v>
      </c>
      <c r="D298" s="121"/>
      <c r="E298" s="37" t="s">
        <v>15</v>
      </c>
      <c r="F298" s="120" t="s">
        <v>16</v>
      </c>
      <c r="G298" s="122"/>
      <c r="H298" s="122"/>
      <c r="I298" s="122"/>
      <c r="J298" s="83"/>
      <c r="K298" s="37" t="s">
        <v>17</v>
      </c>
      <c r="L298" s="37" t="s">
        <v>18</v>
      </c>
      <c r="M298" s="54" t="s">
        <v>19</v>
      </c>
      <c r="N298" s="123" t="s">
        <v>20</v>
      </c>
      <c r="O298" s="124"/>
      <c r="P298" s="68"/>
      <c r="Q298" s="67"/>
      <c r="R298" s="125" t="s">
        <v>21</v>
      </c>
      <c r="S298" s="126"/>
      <c r="T298" s="126"/>
      <c r="U298" s="127" t="s">
        <v>22</v>
      </c>
      <c r="V298" s="127"/>
      <c r="W298" s="128"/>
      <c r="X298" s="3"/>
    </row>
    <row r="299" spans="1:24" ht="21.75" customHeight="1">
      <c r="A299" s="11">
        <f t="shared" si="21"/>
        <v>0</v>
      </c>
      <c r="B299" s="2"/>
      <c r="C299" s="18"/>
      <c r="D299" s="48">
        <f>IF(ISNUMBER(C299),LOOKUP(C299,'工種番号'!$C$4:$C$55,'工種番号'!$D$4:$D$55),"")</f>
      </c>
      <c r="E299" s="55"/>
      <c r="F299" s="133"/>
      <c r="G299" s="148"/>
      <c r="H299" s="148"/>
      <c r="I299" s="149"/>
      <c r="J299" s="104"/>
      <c r="K299" s="77"/>
      <c r="L299" s="74"/>
      <c r="M299" s="53"/>
      <c r="N299" s="110">
        <f aca="true" t="shared" si="22" ref="N299:N321">IF(ISBLANK(M299),"",ROUND(K299*M299,0))</f>
      </c>
      <c r="O299" s="111"/>
      <c r="P299" s="66"/>
      <c r="Q299" s="67"/>
      <c r="R299" s="38"/>
      <c r="S299" s="112">
        <f>IF(R299="","",LOOKUP(R299,'工種番号'!$C$4:$C$55,'工種番号'!$D$4:$D$55))</f>
      </c>
      <c r="T299" s="113"/>
      <c r="U299" s="114"/>
      <c r="V299" s="115"/>
      <c r="W299" s="33"/>
      <c r="X299" s="3"/>
    </row>
    <row r="300" spans="1:24" ht="21.75" customHeight="1">
      <c r="A300" s="11">
        <f t="shared" si="21"/>
        <v>0</v>
      </c>
      <c r="B300" s="2"/>
      <c r="C300" s="27"/>
      <c r="D300" s="49">
        <f>IF(ISNUMBER(C300),LOOKUP(C300,'工種番号'!$C$4:$C$55,'工種番号'!$D$4:$D$55),"")</f>
      </c>
      <c r="E300" s="55"/>
      <c r="F300" s="133"/>
      <c r="G300" s="148"/>
      <c r="H300" s="148"/>
      <c r="I300" s="149"/>
      <c r="J300" s="104"/>
      <c r="K300" s="77"/>
      <c r="L300" s="74"/>
      <c r="M300" s="53"/>
      <c r="N300" s="110">
        <f t="shared" si="22"/>
      </c>
      <c r="O300" s="111"/>
      <c r="P300" s="66"/>
      <c r="Q300" s="67"/>
      <c r="R300" s="38"/>
      <c r="S300" s="112">
        <f>IF(R300="","",LOOKUP(R300,'工種番号'!$C$4:$C$55,'工種番号'!$D$4:$D$55))</f>
      </c>
      <c r="T300" s="113"/>
      <c r="U300" s="114"/>
      <c r="V300" s="115"/>
      <c r="W300" s="33"/>
      <c r="X300" s="3"/>
    </row>
    <row r="301" spans="1:24" ht="21.75" customHeight="1">
      <c r="A301" s="11">
        <f t="shared" si="21"/>
        <v>0</v>
      </c>
      <c r="B301" s="2"/>
      <c r="C301" s="27"/>
      <c r="D301" s="49">
        <f>IF(ISNUMBER(C301),LOOKUP(C301,'工種番号'!$C$4:$C$55,'工種番号'!$D$4:$D$55),"")</f>
      </c>
      <c r="E301" s="55"/>
      <c r="F301" s="133"/>
      <c r="G301" s="148"/>
      <c r="H301" s="148"/>
      <c r="I301" s="149"/>
      <c r="J301" s="104"/>
      <c r="K301" s="77"/>
      <c r="L301" s="74"/>
      <c r="M301" s="53"/>
      <c r="N301" s="110">
        <f t="shared" si="22"/>
      </c>
      <c r="O301" s="111"/>
      <c r="P301" s="66"/>
      <c r="Q301" s="67"/>
      <c r="R301" s="38"/>
      <c r="S301" s="112">
        <f>IF(R301="","",LOOKUP(R301,'工種番号'!$C$4:$C$55,'工種番号'!$D$4:$D$55))</f>
      </c>
      <c r="T301" s="113"/>
      <c r="U301" s="114"/>
      <c r="V301" s="115"/>
      <c r="W301" s="33"/>
      <c r="X301" s="3"/>
    </row>
    <row r="302" spans="1:24" ht="21.75" customHeight="1">
      <c r="A302" s="11">
        <f t="shared" si="21"/>
        <v>0</v>
      </c>
      <c r="B302" s="2"/>
      <c r="C302" s="27"/>
      <c r="D302" s="49">
        <f>IF(ISNUMBER(C302),LOOKUP(C302,'工種番号'!$C$4:$C$55,'工種番号'!$D$4:$D$55),"")</f>
      </c>
      <c r="E302" s="55"/>
      <c r="F302" s="133"/>
      <c r="G302" s="148"/>
      <c r="H302" s="148"/>
      <c r="I302" s="149"/>
      <c r="J302" s="104"/>
      <c r="K302" s="77"/>
      <c r="L302" s="74"/>
      <c r="M302" s="53"/>
      <c r="N302" s="110">
        <f t="shared" si="22"/>
      </c>
      <c r="O302" s="111"/>
      <c r="P302" s="66"/>
      <c r="Q302" s="67"/>
      <c r="R302" s="39"/>
      <c r="S302" s="112">
        <f>IF(R302="","",LOOKUP(R302,'工種番号'!$C$4:$C$55,'工種番号'!$D$4:$D$55))</f>
      </c>
      <c r="T302" s="113"/>
      <c r="U302" s="114"/>
      <c r="V302" s="115"/>
      <c r="W302" s="33"/>
      <c r="X302" s="3"/>
    </row>
    <row r="303" spans="1:24" ht="21.75" customHeight="1">
      <c r="A303" s="11">
        <f t="shared" si="21"/>
        <v>0</v>
      </c>
      <c r="B303" s="2"/>
      <c r="C303" s="27"/>
      <c r="D303" s="49">
        <f>IF(ISNUMBER(C303),LOOKUP(C303,'工種番号'!$C$4:$C$55,'工種番号'!$D$4:$D$55),"")</f>
      </c>
      <c r="E303" s="55"/>
      <c r="F303" s="133"/>
      <c r="G303" s="148"/>
      <c r="H303" s="148"/>
      <c r="I303" s="149"/>
      <c r="J303" s="104"/>
      <c r="K303" s="77"/>
      <c r="L303" s="74"/>
      <c r="M303" s="53"/>
      <c r="N303" s="110">
        <f t="shared" si="22"/>
      </c>
      <c r="O303" s="111"/>
      <c r="P303" s="66"/>
      <c r="Q303" s="67"/>
      <c r="R303" s="39"/>
      <c r="S303" s="112">
        <f>IF(R303="","",LOOKUP(R303,'工種番号'!$C$4:$C$55,'工種番号'!$D$4:$D$55))</f>
      </c>
      <c r="T303" s="113"/>
      <c r="U303" s="114"/>
      <c r="V303" s="115"/>
      <c r="W303" s="33"/>
      <c r="X303" s="3"/>
    </row>
    <row r="304" spans="1:24" ht="21.75" customHeight="1">
      <c r="A304" s="11">
        <f t="shared" si="21"/>
        <v>0</v>
      </c>
      <c r="B304" s="2"/>
      <c r="C304" s="18"/>
      <c r="D304" s="49">
        <f>IF(ISNUMBER(C304),LOOKUP(C304,'工種番号'!$C$4:$C$55,'工種番号'!$D$4:$D$55),"")</f>
      </c>
      <c r="E304" s="55"/>
      <c r="F304" s="133"/>
      <c r="G304" s="148"/>
      <c r="H304" s="148"/>
      <c r="I304" s="149"/>
      <c r="J304" s="104"/>
      <c r="K304" s="77"/>
      <c r="L304" s="74"/>
      <c r="M304" s="53"/>
      <c r="N304" s="110">
        <f t="shared" si="22"/>
      </c>
      <c r="O304" s="111"/>
      <c r="P304" s="66"/>
      <c r="Q304" s="67"/>
      <c r="R304" s="39"/>
      <c r="S304" s="112">
        <f>IF(R304="","",LOOKUP(R304,'工種番号'!$C$4:$C$55,'工種番号'!$D$4:$D$55))</f>
      </c>
      <c r="T304" s="113"/>
      <c r="U304" s="114"/>
      <c r="V304" s="115"/>
      <c r="W304" s="33"/>
      <c r="X304" s="3"/>
    </row>
    <row r="305" spans="1:24" ht="21.75" customHeight="1">
      <c r="A305" s="11">
        <f t="shared" si="21"/>
        <v>0</v>
      </c>
      <c r="B305" s="2"/>
      <c r="C305" s="27"/>
      <c r="D305" s="49">
        <f>IF(ISNUMBER(C305),LOOKUP(C305,'工種番号'!$C$4:$C$55,'工種番号'!$D$4:$D$55),"")</f>
      </c>
      <c r="E305" s="55"/>
      <c r="F305" s="133"/>
      <c r="G305" s="148"/>
      <c r="H305" s="148"/>
      <c r="I305" s="149"/>
      <c r="J305" s="104"/>
      <c r="K305" s="77"/>
      <c r="L305" s="74"/>
      <c r="M305" s="53"/>
      <c r="N305" s="110">
        <f t="shared" si="22"/>
      </c>
      <c r="O305" s="111"/>
      <c r="P305" s="66"/>
      <c r="Q305" s="67"/>
      <c r="R305" s="39"/>
      <c r="S305" s="112">
        <f>IF(R305="","",LOOKUP(R305,'工種番号'!$C$4:$C$55,'工種番号'!$D$4:$D$55))</f>
      </c>
      <c r="T305" s="113"/>
      <c r="U305" s="114"/>
      <c r="V305" s="115"/>
      <c r="W305" s="33"/>
      <c r="X305" s="3"/>
    </row>
    <row r="306" spans="1:24" ht="21.75" customHeight="1">
      <c r="A306" s="11">
        <f t="shared" si="21"/>
        <v>0</v>
      </c>
      <c r="B306" s="2"/>
      <c r="C306" s="27"/>
      <c r="D306" s="49">
        <f>IF(ISNUMBER(C306),LOOKUP(C306,'工種番号'!$C$4:$C$55,'工種番号'!$D$4:$D$55),"")</f>
      </c>
      <c r="E306" s="55"/>
      <c r="F306" s="133"/>
      <c r="G306" s="148"/>
      <c r="H306" s="148"/>
      <c r="I306" s="149"/>
      <c r="J306" s="104"/>
      <c r="K306" s="77"/>
      <c r="L306" s="74"/>
      <c r="M306" s="53"/>
      <c r="N306" s="110">
        <f t="shared" si="22"/>
      </c>
      <c r="O306" s="111"/>
      <c r="P306" s="66"/>
      <c r="Q306" s="67"/>
      <c r="R306" s="39"/>
      <c r="S306" s="112">
        <f>IF(R306="","",LOOKUP(R306,'工種番号'!$C$4:$C$55,'工種番号'!$D$4:$D$55))</f>
      </c>
      <c r="T306" s="113"/>
      <c r="U306" s="114"/>
      <c r="V306" s="115"/>
      <c r="W306" s="33"/>
      <c r="X306" s="3"/>
    </row>
    <row r="307" spans="1:24" ht="21.75" customHeight="1">
      <c r="A307" s="11">
        <f t="shared" si="21"/>
        <v>0</v>
      </c>
      <c r="B307" s="2"/>
      <c r="C307" s="27"/>
      <c r="D307" s="49">
        <f>IF(ISNUMBER(C307),LOOKUP(C307,'工種番号'!$C$4:$C$55,'工種番号'!$D$4:$D$55),"")</f>
      </c>
      <c r="E307" s="55"/>
      <c r="F307" s="133"/>
      <c r="G307" s="148"/>
      <c r="H307" s="148"/>
      <c r="I307" s="149"/>
      <c r="J307" s="104"/>
      <c r="K307" s="77"/>
      <c r="L307" s="74"/>
      <c r="M307" s="53"/>
      <c r="N307" s="110">
        <f t="shared" si="22"/>
      </c>
      <c r="O307" s="111"/>
      <c r="P307" s="66"/>
      <c r="Q307" s="67"/>
      <c r="R307" s="39"/>
      <c r="S307" s="112">
        <f>IF(R307="","",LOOKUP(R307,'工種番号'!$C$4:$C$55,'工種番号'!$D$4:$D$55))</f>
      </c>
      <c r="T307" s="113"/>
      <c r="U307" s="114"/>
      <c r="V307" s="115"/>
      <c r="W307" s="33"/>
      <c r="X307" s="3"/>
    </row>
    <row r="308" spans="1:24" ht="21.75" customHeight="1">
      <c r="A308" s="11">
        <f t="shared" si="21"/>
        <v>0</v>
      </c>
      <c r="B308" s="2"/>
      <c r="C308" s="27"/>
      <c r="D308" s="49">
        <f>IF(ISNUMBER(C308),LOOKUP(C308,'工種番号'!$C$4:$C$55,'工種番号'!$D$4:$D$55),"")</f>
      </c>
      <c r="E308" s="55"/>
      <c r="F308" s="133"/>
      <c r="G308" s="148"/>
      <c r="H308" s="148"/>
      <c r="I308" s="149"/>
      <c r="J308" s="104"/>
      <c r="K308" s="77"/>
      <c r="L308" s="74"/>
      <c r="M308" s="53"/>
      <c r="N308" s="110">
        <f t="shared" si="22"/>
      </c>
      <c r="O308" s="111"/>
      <c r="P308" s="66"/>
      <c r="Q308" s="67"/>
      <c r="R308" s="40"/>
      <c r="S308" s="112">
        <f>IF(R308="","",LOOKUP(R308,'工種番号'!$C$4:$C$55,'工種番号'!$D$4:$D$55))</f>
      </c>
      <c r="T308" s="113"/>
      <c r="U308" s="114"/>
      <c r="V308" s="115"/>
      <c r="W308" s="33"/>
      <c r="X308" s="3"/>
    </row>
    <row r="309" spans="1:24" ht="21.75" customHeight="1">
      <c r="A309" s="11">
        <f t="shared" si="21"/>
        <v>0</v>
      </c>
      <c r="B309" s="2"/>
      <c r="C309" s="18"/>
      <c r="D309" s="49">
        <f>IF(ISNUMBER(C309),LOOKUP(C309,'工種番号'!$C$4:$C$55,'工種番号'!$D$4:$D$55),"")</f>
      </c>
      <c r="E309" s="55"/>
      <c r="F309" s="133"/>
      <c r="G309" s="148"/>
      <c r="H309" s="148"/>
      <c r="I309" s="149"/>
      <c r="J309" s="104"/>
      <c r="K309" s="77"/>
      <c r="L309" s="74"/>
      <c r="M309" s="53"/>
      <c r="N309" s="110">
        <f t="shared" si="22"/>
      </c>
      <c r="O309" s="111"/>
      <c r="P309" s="66"/>
      <c r="Q309" s="67"/>
      <c r="R309" s="40"/>
      <c r="S309" s="112">
        <f>IF(R309="","",LOOKUP(R309,'工種番号'!$C$4:$C$55,'工種番号'!$D$4:$D$55))</f>
      </c>
      <c r="T309" s="113"/>
      <c r="U309" s="114"/>
      <c r="V309" s="115"/>
      <c r="W309" s="33"/>
      <c r="X309" s="3"/>
    </row>
    <row r="310" spans="1:24" ht="21.75" customHeight="1">
      <c r="A310" s="11">
        <f t="shared" si="21"/>
        <v>0</v>
      </c>
      <c r="B310" s="2"/>
      <c r="C310" s="18"/>
      <c r="D310" s="49">
        <f>IF(ISNUMBER(C310),LOOKUP(C310,'工種番号'!$C$4:$C$55,'工種番号'!$D$4:$D$55),"")</f>
      </c>
      <c r="E310" s="55"/>
      <c r="F310" s="133"/>
      <c r="G310" s="148"/>
      <c r="H310" s="148"/>
      <c r="I310" s="149"/>
      <c r="J310" s="104"/>
      <c r="K310" s="77"/>
      <c r="L310" s="74"/>
      <c r="M310" s="53"/>
      <c r="N310" s="110">
        <f t="shared" si="22"/>
      </c>
      <c r="O310" s="111"/>
      <c r="P310" s="66"/>
      <c r="Q310" s="67"/>
      <c r="R310" s="40"/>
      <c r="S310" s="112">
        <f>IF(R310="","",LOOKUP(R310,'工種番号'!$C$4:$C$55,'工種番号'!$D$4:$D$55))</f>
      </c>
      <c r="T310" s="113"/>
      <c r="U310" s="114"/>
      <c r="V310" s="115"/>
      <c r="W310" s="33"/>
      <c r="X310" s="3"/>
    </row>
    <row r="311" spans="1:24" ht="21.75" customHeight="1">
      <c r="A311" s="11">
        <f t="shared" si="21"/>
        <v>0</v>
      </c>
      <c r="B311" s="2"/>
      <c r="C311" s="27"/>
      <c r="D311" s="49">
        <f>IF(ISNUMBER(C311),LOOKUP(C311,'工種番号'!$C$4:$C$55,'工種番号'!$D$4:$D$55),"")</f>
      </c>
      <c r="E311" s="55"/>
      <c r="F311" s="133"/>
      <c r="G311" s="148"/>
      <c r="H311" s="148"/>
      <c r="I311" s="149"/>
      <c r="J311" s="104"/>
      <c r="K311" s="77"/>
      <c r="L311" s="74"/>
      <c r="M311" s="53"/>
      <c r="N311" s="110">
        <f t="shared" si="22"/>
      </c>
      <c r="O311" s="111"/>
      <c r="P311" s="66"/>
      <c r="Q311" s="67"/>
      <c r="R311" s="40"/>
      <c r="S311" s="112">
        <f>IF(R311="","",LOOKUP(R311,'工種番号'!$C$4:$C$55,'工種番号'!$D$4:$D$55))</f>
      </c>
      <c r="T311" s="113"/>
      <c r="U311" s="114"/>
      <c r="V311" s="115"/>
      <c r="W311" s="33"/>
      <c r="X311" s="3"/>
    </row>
    <row r="312" spans="1:24" ht="21.75" customHeight="1">
      <c r="A312" s="11">
        <f t="shared" si="21"/>
        <v>0</v>
      </c>
      <c r="B312" s="2"/>
      <c r="C312" s="27"/>
      <c r="D312" s="49">
        <f>IF(ISNUMBER(C312),LOOKUP(C312,'工種番号'!$C$4:$C$55,'工種番号'!$D$4:$D$55),"")</f>
      </c>
      <c r="E312" s="55"/>
      <c r="F312" s="133"/>
      <c r="G312" s="148"/>
      <c r="H312" s="148"/>
      <c r="I312" s="149"/>
      <c r="J312" s="104"/>
      <c r="K312" s="77"/>
      <c r="L312" s="74"/>
      <c r="M312" s="53"/>
      <c r="N312" s="110">
        <f t="shared" si="22"/>
      </c>
      <c r="O312" s="111"/>
      <c r="P312" s="66"/>
      <c r="Q312" s="67"/>
      <c r="R312" s="40"/>
      <c r="S312" s="112">
        <f>IF(R312="","",LOOKUP(R312,'工種番号'!$C$4:$C$55,'工種番号'!$D$4:$D$55))</f>
      </c>
      <c r="T312" s="113"/>
      <c r="U312" s="114"/>
      <c r="V312" s="115"/>
      <c r="W312" s="33"/>
      <c r="X312" s="3"/>
    </row>
    <row r="313" spans="1:24" ht="21.75" customHeight="1">
      <c r="A313" s="11">
        <f t="shared" si="21"/>
        <v>0</v>
      </c>
      <c r="B313" s="2"/>
      <c r="C313" s="27"/>
      <c r="D313" s="49">
        <f>IF(ISNUMBER(C313),LOOKUP(C313,'工種番号'!$C$4:$C$55,'工種番号'!$D$4:$D$55),"")</f>
      </c>
      <c r="E313" s="55"/>
      <c r="F313" s="133"/>
      <c r="G313" s="148"/>
      <c r="H313" s="148"/>
      <c r="I313" s="149"/>
      <c r="J313" s="104"/>
      <c r="K313" s="77"/>
      <c r="L313" s="74"/>
      <c r="M313" s="53"/>
      <c r="N313" s="110">
        <f t="shared" si="22"/>
      </c>
      <c r="O313" s="111"/>
      <c r="P313" s="66"/>
      <c r="Q313" s="67"/>
      <c r="R313" s="40"/>
      <c r="S313" s="112">
        <f>IF(R313="","",LOOKUP(R313,'工種番号'!$C$4:$C$55,'工種番号'!$D$4:$D$55))</f>
      </c>
      <c r="T313" s="113"/>
      <c r="U313" s="114"/>
      <c r="V313" s="115"/>
      <c r="W313" s="33"/>
      <c r="X313" s="3"/>
    </row>
    <row r="314" spans="1:24" ht="21.75" customHeight="1">
      <c r="A314" s="11">
        <f t="shared" si="21"/>
        <v>0</v>
      </c>
      <c r="B314" s="2"/>
      <c r="C314" s="27"/>
      <c r="D314" s="49">
        <f>IF(ISNUMBER(C314),LOOKUP(C314,'工種番号'!$C$4:$C$55,'工種番号'!$D$4:$D$55),"")</f>
      </c>
      <c r="E314" s="55"/>
      <c r="F314" s="133"/>
      <c r="G314" s="148"/>
      <c r="H314" s="148"/>
      <c r="I314" s="149"/>
      <c r="J314" s="104"/>
      <c r="K314" s="77"/>
      <c r="L314" s="74"/>
      <c r="M314" s="53"/>
      <c r="N314" s="110">
        <f t="shared" si="22"/>
      </c>
      <c r="O314" s="111"/>
      <c r="P314" s="66"/>
      <c r="Q314" s="67"/>
      <c r="R314" s="40"/>
      <c r="S314" s="112">
        <f>IF(R314="","",LOOKUP(R314,'工種番号'!$C$4:$C$55,'工種番号'!$D$4:$D$55))</f>
      </c>
      <c r="T314" s="113"/>
      <c r="U314" s="114"/>
      <c r="V314" s="115"/>
      <c r="W314" s="33"/>
      <c r="X314" s="3"/>
    </row>
    <row r="315" spans="1:24" ht="21.75" customHeight="1">
      <c r="A315" s="11">
        <f t="shared" si="21"/>
        <v>0</v>
      </c>
      <c r="B315" s="2"/>
      <c r="C315" s="27"/>
      <c r="D315" s="49">
        <f>IF(ISNUMBER(C315),LOOKUP(C315,'工種番号'!$C$4:$C$55,'工種番号'!$D$4:$D$55),"")</f>
      </c>
      <c r="E315" s="55"/>
      <c r="F315" s="133"/>
      <c r="G315" s="148"/>
      <c r="H315" s="148"/>
      <c r="I315" s="149"/>
      <c r="J315" s="104"/>
      <c r="K315" s="77"/>
      <c r="L315" s="74"/>
      <c r="M315" s="53"/>
      <c r="N315" s="110">
        <f t="shared" si="22"/>
      </c>
      <c r="O315" s="111"/>
      <c r="P315" s="66"/>
      <c r="Q315" s="67"/>
      <c r="R315" s="40"/>
      <c r="S315" s="112">
        <f>IF(R315="","",LOOKUP(R315,'工種番号'!$C$4:$C$55,'工種番号'!$D$4:$D$55))</f>
      </c>
      <c r="T315" s="113"/>
      <c r="U315" s="114"/>
      <c r="V315" s="115"/>
      <c r="W315" s="33"/>
      <c r="X315" s="3"/>
    </row>
    <row r="316" spans="1:24" ht="21.75" customHeight="1">
      <c r="A316" s="11">
        <f t="shared" si="21"/>
        <v>0</v>
      </c>
      <c r="B316" s="2"/>
      <c r="C316" s="18"/>
      <c r="D316" s="49">
        <f>IF(ISNUMBER(C316),LOOKUP(C316,'工種番号'!$C$4:$C$55,'工種番号'!$D$4:$D$55),"")</f>
      </c>
      <c r="E316" s="55"/>
      <c r="F316" s="133"/>
      <c r="G316" s="148"/>
      <c r="H316" s="148"/>
      <c r="I316" s="149"/>
      <c r="J316" s="104"/>
      <c r="K316" s="77"/>
      <c r="L316" s="74"/>
      <c r="M316" s="53"/>
      <c r="N316" s="110">
        <f t="shared" si="22"/>
      </c>
      <c r="O316" s="111"/>
      <c r="P316" s="66"/>
      <c r="Q316" s="67"/>
      <c r="R316" s="40"/>
      <c r="S316" s="112">
        <f>IF(R316="","",LOOKUP(R316,'工種番号'!$C$4:$C$55,'工種番号'!$D$4:$D$55))</f>
      </c>
      <c r="T316" s="113"/>
      <c r="U316" s="114"/>
      <c r="V316" s="115"/>
      <c r="W316" s="33"/>
      <c r="X316" s="3"/>
    </row>
    <row r="317" spans="1:24" ht="21.75" customHeight="1">
      <c r="A317" s="11">
        <f t="shared" si="21"/>
        <v>0</v>
      </c>
      <c r="B317" s="2"/>
      <c r="C317" s="18"/>
      <c r="D317" s="49">
        <f>IF(ISNUMBER(C317),LOOKUP(C317,'工種番号'!$C$4:$C$55,'工種番号'!$D$4:$D$55),"")</f>
      </c>
      <c r="E317" s="55"/>
      <c r="F317" s="133"/>
      <c r="G317" s="148"/>
      <c r="H317" s="148"/>
      <c r="I317" s="149"/>
      <c r="J317" s="104"/>
      <c r="K317" s="77"/>
      <c r="L317" s="74"/>
      <c r="M317" s="53"/>
      <c r="N317" s="110">
        <f t="shared" si="22"/>
      </c>
      <c r="O317" s="111"/>
      <c r="P317" s="66"/>
      <c r="Q317" s="67"/>
      <c r="R317" s="40"/>
      <c r="S317" s="112">
        <f>IF(R317="","",LOOKUP(R317,'工種番号'!$C$4:$C$55,'工種番号'!$D$4:$D$55))</f>
      </c>
      <c r="T317" s="113"/>
      <c r="U317" s="114"/>
      <c r="V317" s="115"/>
      <c r="W317" s="33"/>
      <c r="X317" s="3"/>
    </row>
    <row r="318" spans="1:24" ht="21.75" customHeight="1">
      <c r="A318" s="11">
        <f t="shared" si="21"/>
        <v>0</v>
      </c>
      <c r="B318" s="2"/>
      <c r="C318" s="18"/>
      <c r="D318" s="49">
        <f>IF(ISNUMBER(C318),LOOKUP(C318,'工種番号'!$C$4:$C$55,'工種番号'!$D$4:$D$55),"")</f>
      </c>
      <c r="E318" s="55"/>
      <c r="F318" s="133"/>
      <c r="G318" s="148"/>
      <c r="H318" s="148"/>
      <c r="I318" s="149"/>
      <c r="J318" s="104"/>
      <c r="K318" s="77"/>
      <c r="L318" s="74"/>
      <c r="M318" s="53"/>
      <c r="N318" s="110">
        <f t="shared" si="22"/>
      </c>
      <c r="O318" s="111"/>
      <c r="P318" s="66"/>
      <c r="Q318" s="67"/>
      <c r="R318" s="40"/>
      <c r="S318" s="112">
        <f>IF(R318="","",LOOKUP(R318,'工種番号'!$C$4:$C$55,'工種番号'!$D$4:$D$55))</f>
      </c>
      <c r="T318" s="113"/>
      <c r="U318" s="114"/>
      <c r="V318" s="115"/>
      <c r="W318" s="33"/>
      <c r="X318" s="3"/>
    </row>
    <row r="319" spans="1:24" ht="21.75" customHeight="1">
      <c r="A319" s="11">
        <f t="shared" si="21"/>
        <v>0</v>
      </c>
      <c r="B319" s="2"/>
      <c r="C319" s="27"/>
      <c r="D319" s="49">
        <f>IF(ISNUMBER(C319),LOOKUP(C319,'工種番号'!$C$4:$C$55,'工種番号'!$D$4:$D$55),"")</f>
      </c>
      <c r="E319" s="55"/>
      <c r="F319" s="133"/>
      <c r="G319" s="148"/>
      <c r="H319" s="148"/>
      <c r="I319" s="149"/>
      <c r="J319" s="104"/>
      <c r="K319" s="77"/>
      <c r="L319" s="74"/>
      <c r="M319" s="53"/>
      <c r="N319" s="110">
        <f t="shared" si="22"/>
      </c>
      <c r="O319" s="111"/>
      <c r="P319" s="66"/>
      <c r="Q319" s="67"/>
      <c r="R319" s="40"/>
      <c r="S319" s="112">
        <f>IF(R319="","",LOOKUP(R319,'工種番号'!$C$4:$C$55,'工種番号'!$D$4:$D$55))</f>
      </c>
      <c r="T319" s="113"/>
      <c r="U319" s="114"/>
      <c r="V319" s="115"/>
      <c r="W319" s="33"/>
      <c r="X319" s="3"/>
    </row>
    <row r="320" spans="1:24" ht="21.75" customHeight="1">
      <c r="A320" s="11">
        <f t="shared" si="21"/>
        <v>0</v>
      </c>
      <c r="B320" s="2"/>
      <c r="C320" s="27"/>
      <c r="D320" s="49">
        <f>IF(ISNUMBER(C320),LOOKUP(C320,'工種番号'!$C$4:$C$55,'工種番号'!$D$4:$D$55),"")</f>
      </c>
      <c r="E320" s="55"/>
      <c r="F320" s="133"/>
      <c r="G320" s="148"/>
      <c r="H320" s="148"/>
      <c r="I320" s="149"/>
      <c r="J320" s="104"/>
      <c r="K320" s="77"/>
      <c r="L320" s="74"/>
      <c r="M320" s="53"/>
      <c r="N320" s="110">
        <f t="shared" si="22"/>
      </c>
      <c r="O320" s="111"/>
      <c r="P320" s="66"/>
      <c r="Q320" s="67"/>
      <c r="R320" s="40"/>
      <c r="S320" s="112">
        <f>IF(R320="","",LOOKUP(R320,'工種番号'!$C$4:$C$55,'工種番号'!$D$4:$D$55))</f>
      </c>
      <c r="T320" s="113"/>
      <c r="U320" s="114"/>
      <c r="V320" s="115"/>
      <c r="W320" s="33"/>
      <c r="X320" s="3"/>
    </row>
    <row r="321" spans="1:24" ht="21.75" customHeight="1" thickBot="1">
      <c r="A321" s="11">
        <f t="shared" si="21"/>
        <v>0</v>
      </c>
      <c r="B321" s="2"/>
      <c r="C321" s="18"/>
      <c r="D321" s="49">
        <f>IF(ISNUMBER(C321),LOOKUP(C321,'工種番号'!$C$4:$C$55,'工種番号'!$D$4:$D$55),"")</f>
      </c>
      <c r="E321" s="55"/>
      <c r="F321" s="133"/>
      <c r="G321" s="148"/>
      <c r="H321" s="148"/>
      <c r="I321" s="149"/>
      <c r="J321" s="104"/>
      <c r="K321" s="77"/>
      <c r="L321" s="74"/>
      <c r="M321" s="53"/>
      <c r="N321" s="110">
        <f t="shared" si="22"/>
      </c>
      <c r="O321" s="111"/>
      <c r="P321" s="66"/>
      <c r="Q321" s="67"/>
      <c r="R321" s="41"/>
      <c r="S321" s="116">
        <f>IF(R321="","",LOOKUP(R321,'工種番号'!$C$4:$C$55,'工種番号'!$D$4:$D$55))</f>
      </c>
      <c r="T321" s="117"/>
      <c r="U321" s="118"/>
      <c r="V321" s="119"/>
      <c r="W321" s="34"/>
      <c r="X321" s="3"/>
    </row>
    <row r="322" spans="1:24" ht="21.75" customHeight="1">
      <c r="A322" s="11"/>
      <c r="B322" s="2"/>
      <c r="C322" s="120" t="s">
        <v>10</v>
      </c>
      <c r="D322" s="121"/>
      <c r="E322" s="37" t="s">
        <v>15</v>
      </c>
      <c r="F322" s="120" t="s">
        <v>16</v>
      </c>
      <c r="G322" s="122"/>
      <c r="H322" s="122"/>
      <c r="I322" s="122"/>
      <c r="J322" s="83"/>
      <c r="K322" s="37" t="s">
        <v>17</v>
      </c>
      <c r="L322" s="37" t="s">
        <v>18</v>
      </c>
      <c r="M322" s="54" t="s">
        <v>19</v>
      </c>
      <c r="N322" s="123" t="s">
        <v>20</v>
      </c>
      <c r="O322" s="124"/>
      <c r="P322" s="68"/>
      <c r="Q322" s="67"/>
      <c r="R322" s="125" t="s">
        <v>21</v>
      </c>
      <c r="S322" s="126"/>
      <c r="T322" s="126"/>
      <c r="U322" s="127" t="s">
        <v>22</v>
      </c>
      <c r="V322" s="127"/>
      <c r="W322" s="128"/>
      <c r="X322" s="3"/>
    </row>
    <row r="323" spans="1:24" ht="21.75" customHeight="1">
      <c r="A323" s="11">
        <f t="shared" si="21"/>
        <v>0</v>
      </c>
      <c r="B323" s="2"/>
      <c r="C323" s="18"/>
      <c r="D323" s="48">
        <f>IF(ISNUMBER(C323),LOOKUP(C323,'工種番号'!$C$4:$C$55,'工種番号'!$D$4:$D$55),"")</f>
      </c>
      <c r="E323" s="55"/>
      <c r="F323" s="133"/>
      <c r="G323" s="148"/>
      <c r="H323" s="148"/>
      <c r="I323" s="149"/>
      <c r="J323" s="104"/>
      <c r="K323" s="77"/>
      <c r="L323" s="74"/>
      <c r="M323" s="53"/>
      <c r="N323" s="110">
        <f aca="true" t="shared" si="23" ref="N323:N345">IF(ISBLANK(M323),"",ROUND(K323*M323,0))</f>
      </c>
      <c r="O323" s="111"/>
      <c r="P323" s="66"/>
      <c r="Q323" s="67"/>
      <c r="R323" s="38"/>
      <c r="S323" s="112">
        <f>IF(R323="","",LOOKUP(R323,'工種番号'!$C$4:$C$55,'工種番号'!$D$4:$D$55))</f>
      </c>
      <c r="T323" s="113"/>
      <c r="U323" s="114"/>
      <c r="V323" s="115"/>
      <c r="W323" s="33"/>
      <c r="X323" s="3"/>
    </row>
    <row r="324" spans="1:24" ht="21.75" customHeight="1">
      <c r="A324" s="11">
        <f t="shared" si="21"/>
        <v>0</v>
      </c>
      <c r="B324" s="2"/>
      <c r="C324" s="27"/>
      <c r="D324" s="49">
        <f>IF(ISNUMBER(C324),LOOKUP(C324,'工種番号'!$C$4:$C$55,'工種番号'!$D$4:$D$55),"")</f>
      </c>
      <c r="E324" s="55"/>
      <c r="F324" s="133"/>
      <c r="G324" s="148"/>
      <c r="H324" s="148"/>
      <c r="I324" s="149"/>
      <c r="J324" s="104"/>
      <c r="K324" s="77"/>
      <c r="L324" s="74"/>
      <c r="M324" s="53"/>
      <c r="N324" s="110">
        <f t="shared" si="23"/>
      </c>
      <c r="O324" s="111"/>
      <c r="P324" s="66"/>
      <c r="Q324" s="67"/>
      <c r="R324" s="38"/>
      <c r="S324" s="112">
        <f>IF(R324="","",LOOKUP(R324,'工種番号'!$C$4:$C$55,'工種番号'!$D$4:$D$55))</f>
      </c>
      <c r="T324" s="113"/>
      <c r="U324" s="114"/>
      <c r="V324" s="115"/>
      <c r="W324" s="33"/>
      <c r="X324" s="3"/>
    </row>
    <row r="325" spans="1:24" ht="21.75" customHeight="1">
      <c r="A325" s="11">
        <f t="shared" si="21"/>
        <v>0</v>
      </c>
      <c r="B325" s="2"/>
      <c r="C325" s="27"/>
      <c r="D325" s="49">
        <f>IF(ISNUMBER(C325),LOOKUP(C325,'工種番号'!$C$4:$C$55,'工種番号'!$D$4:$D$55),"")</f>
      </c>
      <c r="E325" s="55"/>
      <c r="F325" s="133"/>
      <c r="G325" s="148"/>
      <c r="H325" s="148"/>
      <c r="I325" s="149"/>
      <c r="J325" s="104"/>
      <c r="K325" s="77"/>
      <c r="L325" s="74"/>
      <c r="M325" s="53"/>
      <c r="N325" s="110">
        <f t="shared" si="23"/>
      </c>
      <c r="O325" s="111"/>
      <c r="P325" s="66"/>
      <c r="Q325" s="67"/>
      <c r="R325" s="38"/>
      <c r="S325" s="112">
        <f>IF(R325="","",LOOKUP(R325,'工種番号'!$C$4:$C$55,'工種番号'!$D$4:$D$55))</f>
      </c>
      <c r="T325" s="113"/>
      <c r="U325" s="114"/>
      <c r="V325" s="115"/>
      <c r="W325" s="33"/>
      <c r="X325" s="3"/>
    </row>
    <row r="326" spans="1:24" ht="21.75" customHeight="1">
      <c r="A326" s="11">
        <f t="shared" si="21"/>
        <v>0</v>
      </c>
      <c r="B326" s="2"/>
      <c r="C326" s="27"/>
      <c r="D326" s="49">
        <f>IF(ISNUMBER(C326),LOOKUP(C326,'工種番号'!$C$4:$C$55,'工種番号'!$D$4:$D$55),"")</f>
      </c>
      <c r="E326" s="55"/>
      <c r="F326" s="133"/>
      <c r="G326" s="148"/>
      <c r="H326" s="148"/>
      <c r="I326" s="149"/>
      <c r="J326" s="104"/>
      <c r="K326" s="77"/>
      <c r="L326" s="74"/>
      <c r="M326" s="53"/>
      <c r="N326" s="110">
        <f t="shared" si="23"/>
      </c>
      <c r="O326" s="111"/>
      <c r="P326" s="66"/>
      <c r="Q326" s="67"/>
      <c r="R326" s="39"/>
      <c r="S326" s="112">
        <f>IF(R326="","",LOOKUP(R326,'工種番号'!$C$4:$C$55,'工種番号'!$D$4:$D$55))</f>
      </c>
      <c r="T326" s="113"/>
      <c r="U326" s="114"/>
      <c r="V326" s="115"/>
      <c r="W326" s="33"/>
      <c r="X326" s="3"/>
    </row>
    <row r="327" spans="1:24" ht="21.75" customHeight="1">
      <c r="A327" s="11">
        <f t="shared" si="21"/>
        <v>0</v>
      </c>
      <c r="B327" s="2"/>
      <c r="C327" s="27"/>
      <c r="D327" s="49">
        <f>IF(ISNUMBER(C327),LOOKUP(C327,'工種番号'!$C$4:$C$55,'工種番号'!$D$4:$D$55),"")</f>
      </c>
      <c r="E327" s="55"/>
      <c r="F327" s="133"/>
      <c r="G327" s="148"/>
      <c r="H327" s="148"/>
      <c r="I327" s="149"/>
      <c r="J327" s="104"/>
      <c r="K327" s="77"/>
      <c r="L327" s="74"/>
      <c r="M327" s="53"/>
      <c r="N327" s="110">
        <f t="shared" si="23"/>
      </c>
      <c r="O327" s="111"/>
      <c r="P327" s="66"/>
      <c r="Q327" s="67"/>
      <c r="R327" s="39"/>
      <c r="S327" s="112">
        <f>IF(R327="","",LOOKUP(R327,'工種番号'!$C$4:$C$55,'工種番号'!$D$4:$D$55))</f>
      </c>
      <c r="T327" s="113"/>
      <c r="U327" s="114"/>
      <c r="V327" s="115"/>
      <c r="W327" s="33"/>
      <c r="X327" s="3"/>
    </row>
    <row r="328" spans="1:24" ht="21.75" customHeight="1">
      <c r="A328" s="11">
        <f t="shared" si="21"/>
        <v>0</v>
      </c>
      <c r="B328" s="2"/>
      <c r="C328" s="18"/>
      <c r="D328" s="49">
        <f>IF(ISNUMBER(C328),LOOKUP(C328,'工種番号'!$C$4:$C$55,'工種番号'!$D$4:$D$55),"")</f>
      </c>
      <c r="E328" s="55"/>
      <c r="F328" s="133"/>
      <c r="G328" s="148"/>
      <c r="H328" s="148"/>
      <c r="I328" s="149"/>
      <c r="J328" s="104"/>
      <c r="K328" s="77"/>
      <c r="L328" s="74"/>
      <c r="M328" s="53"/>
      <c r="N328" s="110">
        <f t="shared" si="23"/>
      </c>
      <c r="O328" s="111"/>
      <c r="P328" s="66"/>
      <c r="Q328" s="67"/>
      <c r="R328" s="39"/>
      <c r="S328" s="112">
        <f>IF(R328="","",LOOKUP(R328,'工種番号'!$C$4:$C$55,'工種番号'!$D$4:$D$55))</f>
      </c>
      <c r="T328" s="113"/>
      <c r="U328" s="114"/>
      <c r="V328" s="115"/>
      <c r="W328" s="33"/>
      <c r="X328" s="3"/>
    </row>
    <row r="329" spans="1:24" ht="21.75" customHeight="1">
      <c r="A329" s="11">
        <f t="shared" si="21"/>
        <v>0</v>
      </c>
      <c r="B329" s="2"/>
      <c r="C329" s="27"/>
      <c r="D329" s="49">
        <f>IF(ISNUMBER(C329),LOOKUP(C329,'工種番号'!$C$4:$C$55,'工種番号'!$D$4:$D$55),"")</f>
      </c>
      <c r="E329" s="55"/>
      <c r="F329" s="133"/>
      <c r="G329" s="148"/>
      <c r="H329" s="148"/>
      <c r="I329" s="149"/>
      <c r="J329" s="104"/>
      <c r="K329" s="77"/>
      <c r="L329" s="74"/>
      <c r="M329" s="53"/>
      <c r="N329" s="110">
        <f t="shared" si="23"/>
      </c>
      <c r="O329" s="111"/>
      <c r="P329" s="66"/>
      <c r="Q329" s="67"/>
      <c r="R329" s="39"/>
      <c r="S329" s="112">
        <f>IF(R329="","",LOOKUP(R329,'工種番号'!$C$4:$C$55,'工種番号'!$D$4:$D$55))</f>
      </c>
      <c r="T329" s="113"/>
      <c r="U329" s="114"/>
      <c r="V329" s="115"/>
      <c r="W329" s="33"/>
      <c r="X329" s="3"/>
    </row>
    <row r="330" spans="1:24" ht="21.75" customHeight="1">
      <c r="A330" s="11">
        <f t="shared" si="21"/>
        <v>0</v>
      </c>
      <c r="B330" s="2"/>
      <c r="C330" s="27"/>
      <c r="D330" s="49">
        <f>IF(ISNUMBER(C330),LOOKUP(C330,'工種番号'!$C$4:$C$55,'工種番号'!$D$4:$D$55),"")</f>
      </c>
      <c r="E330" s="55"/>
      <c r="F330" s="133"/>
      <c r="G330" s="148"/>
      <c r="H330" s="148"/>
      <c r="I330" s="149"/>
      <c r="J330" s="104"/>
      <c r="K330" s="77"/>
      <c r="L330" s="74"/>
      <c r="M330" s="53"/>
      <c r="N330" s="110">
        <f t="shared" si="23"/>
      </c>
      <c r="O330" s="111"/>
      <c r="P330" s="66"/>
      <c r="Q330" s="67"/>
      <c r="R330" s="39"/>
      <c r="S330" s="112">
        <f>IF(R330="","",LOOKUP(R330,'工種番号'!$C$4:$C$55,'工種番号'!$D$4:$D$55))</f>
      </c>
      <c r="T330" s="113"/>
      <c r="U330" s="114"/>
      <c r="V330" s="115"/>
      <c r="W330" s="33"/>
      <c r="X330" s="3"/>
    </row>
    <row r="331" spans="1:24" ht="21.75" customHeight="1">
      <c r="A331" s="11">
        <f t="shared" si="21"/>
        <v>0</v>
      </c>
      <c r="B331" s="2"/>
      <c r="C331" s="27"/>
      <c r="D331" s="49">
        <f>IF(ISNUMBER(C331),LOOKUP(C331,'工種番号'!$C$4:$C$55,'工種番号'!$D$4:$D$55),"")</f>
      </c>
      <c r="E331" s="55"/>
      <c r="F331" s="133"/>
      <c r="G331" s="148"/>
      <c r="H331" s="148"/>
      <c r="I331" s="149"/>
      <c r="J331" s="104"/>
      <c r="K331" s="77"/>
      <c r="L331" s="74"/>
      <c r="M331" s="53"/>
      <c r="N331" s="110">
        <f t="shared" si="23"/>
      </c>
      <c r="O331" s="111"/>
      <c r="P331" s="66"/>
      <c r="Q331" s="67"/>
      <c r="R331" s="39"/>
      <c r="S331" s="112">
        <f>IF(R331="","",LOOKUP(R331,'工種番号'!$C$4:$C$55,'工種番号'!$D$4:$D$55))</f>
      </c>
      <c r="T331" s="113"/>
      <c r="U331" s="114"/>
      <c r="V331" s="115"/>
      <c r="W331" s="33"/>
      <c r="X331" s="3"/>
    </row>
    <row r="332" spans="1:24" ht="21.75" customHeight="1">
      <c r="A332" s="11">
        <f t="shared" si="21"/>
        <v>0</v>
      </c>
      <c r="B332" s="2"/>
      <c r="C332" s="27"/>
      <c r="D332" s="49">
        <f>IF(ISNUMBER(C332),LOOKUP(C332,'工種番号'!$C$4:$C$55,'工種番号'!$D$4:$D$55),"")</f>
      </c>
      <c r="E332" s="55"/>
      <c r="F332" s="133"/>
      <c r="G332" s="148"/>
      <c r="H332" s="148"/>
      <c r="I332" s="149"/>
      <c r="J332" s="104"/>
      <c r="K332" s="77"/>
      <c r="L332" s="74"/>
      <c r="M332" s="53"/>
      <c r="N332" s="110">
        <f t="shared" si="23"/>
      </c>
      <c r="O332" s="111"/>
      <c r="P332" s="66"/>
      <c r="Q332" s="67"/>
      <c r="R332" s="40"/>
      <c r="S332" s="112">
        <f>IF(R332="","",LOOKUP(R332,'工種番号'!$C$4:$C$55,'工種番号'!$D$4:$D$55))</f>
      </c>
      <c r="T332" s="113"/>
      <c r="U332" s="114"/>
      <c r="V332" s="115"/>
      <c r="W332" s="33"/>
      <c r="X332" s="3"/>
    </row>
    <row r="333" spans="1:24" ht="21.75" customHeight="1">
      <c r="A333" s="11">
        <f t="shared" si="21"/>
        <v>0</v>
      </c>
      <c r="B333" s="2"/>
      <c r="C333" s="18"/>
      <c r="D333" s="49">
        <f>IF(ISNUMBER(C333),LOOKUP(C333,'工種番号'!$C$4:$C$55,'工種番号'!$D$4:$D$55),"")</f>
      </c>
      <c r="E333" s="55"/>
      <c r="F333" s="133"/>
      <c r="G333" s="148"/>
      <c r="H333" s="148"/>
      <c r="I333" s="149"/>
      <c r="J333" s="104"/>
      <c r="K333" s="77"/>
      <c r="L333" s="74"/>
      <c r="M333" s="53"/>
      <c r="N333" s="110">
        <f t="shared" si="23"/>
      </c>
      <c r="O333" s="111"/>
      <c r="P333" s="66"/>
      <c r="Q333" s="67"/>
      <c r="R333" s="40"/>
      <c r="S333" s="112">
        <f>IF(R333="","",LOOKUP(R333,'工種番号'!$C$4:$C$55,'工種番号'!$D$4:$D$55))</f>
      </c>
      <c r="T333" s="113"/>
      <c r="U333" s="114"/>
      <c r="V333" s="115"/>
      <c r="W333" s="33"/>
      <c r="X333" s="3"/>
    </row>
    <row r="334" spans="1:24" ht="21.75" customHeight="1">
      <c r="A334" s="11">
        <f t="shared" si="21"/>
        <v>0</v>
      </c>
      <c r="B334" s="2"/>
      <c r="C334" s="18"/>
      <c r="D334" s="49">
        <f>IF(ISNUMBER(C334),LOOKUP(C334,'工種番号'!$C$4:$C$55,'工種番号'!$D$4:$D$55),"")</f>
      </c>
      <c r="E334" s="55"/>
      <c r="F334" s="133"/>
      <c r="G334" s="148"/>
      <c r="H334" s="148"/>
      <c r="I334" s="149"/>
      <c r="J334" s="104"/>
      <c r="K334" s="77"/>
      <c r="L334" s="74"/>
      <c r="M334" s="53"/>
      <c r="N334" s="110">
        <f t="shared" si="23"/>
      </c>
      <c r="O334" s="111"/>
      <c r="P334" s="66"/>
      <c r="Q334" s="67"/>
      <c r="R334" s="40"/>
      <c r="S334" s="112">
        <f>IF(R334="","",LOOKUP(R334,'工種番号'!$C$4:$C$55,'工種番号'!$D$4:$D$55))</f>
      </c>
      <c r="T334" s="113"/>
      <c r="U334" s="114"/>
      <c r="V334" s="115"/>
      <c r="W334" s="33"/>
      <c r="X334" s="3"/>
    </row>
    <row r="335" spans="1:24" ht="21.75" customHeight="1">
      <c r="A335" s="11">
        <f t="shared" si="21"/>
        <v>0</v>
      </c>
      <c r="B335" s="2"/>
      <c r="C335" s="27"/>
      <c r="D335" s="49">
        <f>IF(ISNUMBER(C335),LOOKUP(C335,'工種番号'!$C$4:$C$55,'工種番号'!$D$4:$D$55),"")</f>
      </c>
      <c r="E335" s="55"/>
      <c r="F335" s="133"/>
      <c r="G335" s="148"/>
      <c r="H335" s="148"/>
      <c r="I335" s="149"/>
      <c r="J335" s="104"/>
      <c r="K335" s="77"/>
      <c r="L335" s="74"/>
      <c r="M335" s="53"/>
      <c r="N335" s="110">
        <f t="shared" si="23"/>
      </c>
      <c r="O335" s="111"/>
      <c r="P335" s="66"/>
      <c r="Q335" s="67"/>
      <c r="R335" s="40"/>
      <c r="S335" s="112">
        <f>IF(R335="","",LOOKUP(R335,'工種番号'!$C$4:$C$55,'工種番号'!$D$4:$D$55))</f>
      </c>
      <c r="T335" s="113"/>
      <c r="U335" s="114"/>
      <c r="V335" s="115"/>
      <c r="W335" s="33"/>
      <c r="X335" s="3"/>
    </row>
    <row r="336" spans="1:24" ht="21.75" customHeight="1">
      <c r="A336" s="11">
        <f t="shared" si="21"/>
        <v>0</v>
      </c>
      <c r="B336" s="2"/>
      <c r="C336" s="27"/>
      <c r="D336" s="49">
        <f>IF(ISNUMBER(C336),LOOKUP(C336,'工種番号'!$C$4:$C$55,'工種番号'!$D$4:$D$55),"")</f>
      </c>
      <c r="E336" s="55"/>
      <c r="F336" s="133"/>
      <c r="G336" s="148"/>
      <c r="H336" s="148"/>
      <c r="I336" s="149"/>
      <c r="J336" s="104"/>
      <c r="K336" s="77"/>
      <c r="L336" s="74"/>
      <c r="M336" s="53"/>
      <c r="N336" s="110">
        <f t="shared" si="23"/>
      </c>
      <c r="O336" s="111"/>
      <c r="P336" s="66"/>
      <c r="Q336" s="67"/>
      <c r="R336" s="40"/>
      <c r="S336" s="112">
        <f>IF(R336="","",LOOKUP(R336,'工種番号'!$C$4:$C$55,'工種番号'!$D$4:$D$55))</f>
      </c>
      <c r="T336" s="113"/>
      <c r="U336" s="114"/>
      <c r="V336" s="115"/>
      <c r="W336" s="33"/>
      <c r="X336" s="3"/>
    </row>
    <row r="337" spans="1:24" ht="21.75" customHeight="1">
      <c r="A337" s="11">
        <f t="shared" si="21"/>
        <v>0</v>
      </c>
      <c r="B337" s="2"/>
      <c r="C337" s="27"/>
      <c r="D337" s="49">
        <f>IF(ISNUMBER(C337),LOOKUP(C337,'工種番号'!$C$4:$C$55,'工種番号'!$D$4:$D$55),"")</f>
      </c>
      <c r="E337" s="55"/>
      <c r="F337" s="133"/>
      <c r="G337" s="148"/>
      <c r="H337" s="148"/>
      <c r="I337" s="149"/>
      <c r="J337" s="104"/>
      <c r="K337" s="77"/>
      <c r="L337" s="74"/>
      <c r="M337" s="53"/>
      <c r="N337" s="110">
        <f t="shared" si="23"/>
      </c>
      <c r="O337" s="111"/>
      <c r="P337" s="66"/>
      <c r="Q337" s="67"/>
      <c r="R337" s="40"/>
      <c r="S337" s="112">
        <f>IF(R337="","",LOOKUP(R337,'工種番号'!$C$4:$C$55,'工種番号'!$D$4:$D$55))</f>
      </c>
      <c r="T337" s="113"/>
      <c r="U337" s="114"/>
      <c r="V337" s="115"/>
      <c r="W337" s="33"/>
      <c r="X337" s="3"/>
    </row>
    <row r="338" spans="1:24" ht="21.75" customHeight="1">
      <c r="A338" s="11">
        <f t="shared" si="21"/>
        <v>0</v>
      </c>
      <c r="B338" s="2"/>
      <c r="C338" s="27"/>
      <c r="D338" s="49">
        <f>IF(ISNUMBER(C338),LOOKUP(C338,'工種番号'!$C$4:$C$55,'工種番号'!$D$4:$D$55),"")</f>
      </c>
      <c r="E338" s="55"/>
      <c r="F338" s="133"/>
      <c r="G338" s="148"/>
      <c r="H338" s="148"/>
      <c r="I338" s="149"/>
      <c r="J338" s="104"/>
      <c r="K338" s="77"/>
      <c r="L338" s="74"/>
      <c r="M338" s="53"/>
      <c r="N338" s="110">
        <f t="shared" si="23"/>
      </c>
      <c r="O338" s="111"/>
      <c r="P338" s="66"/>
      <c r="Q338" s="67"/>
      <c r="R338" s="40"/>
      <c r="S338" s="112">
        <f>IF(R338="","",LOOKUP(R338,'工種番号'!$C$4:$C$55,'工種番号'!$D$4:$D$55))</f>
      </c>
      <c r="T338" s="113"/>
      <c r="U338" s="114"/>
      <c r="V338" s="115"/>
      <c r="W338" s="33"/>
      <c r="X338" s="3"/>
    </row>
    <row r="339" spans="1:24" ht="21.75" customHeight="1">
      <c r="A339" s="11">
        <f t="shared" si="21"/>
        <v>0</v>
      </c>
      <c r="B339" s="2"/>
      <c r="C339" s="27"/>
      <c r="D339" s="49">
        <f>IF(ISNUMBER(C339),LOOKUP(C339,'工種番号'!$C$4:$C$55,'工種番号'!$D$4:$D$55),"")</f>
      </c>
      <c r="E339" s="55"/>
      <c r="F339" s="133"/>
      <c r="G339" s="148"/>
      <c r="H339" s="148"/>
      <c r="I339" s="149"/>
      <c r="J339" s="104"/>
      <c r="K339" s="77"/>
      <c r="L339" s="74"/>
      <c r="M339" s="53"/>
      <c r="N339" s="110">
        <f t="shared" si="23"/>
      </c>
      <c r="O339" s="111"/>
      <c r="P339" s="66"/>
      <c r="Q339" s="67"/>
      <c r="R339" s="40"/>
      <c r="S339" s="112">
        <f>IF(R339="","",LOOKUP(R339,'工種番号'!$C$4:$C$55,'工種番号'!$D$4:$D$55))</f>
      </c>
      <c r="T339" s="113"/>
      <c r="U339" s="114"/>
      <c r="V339" s="115"/>
      <c r="W339" s="33"/>
      <c r="X339" s="3"/>
    </row>
    <row r="340" spans="1:24" ht="21.75" customHeight="1">
      <c r="A340" s="11">
        <f t="shared" si="21"/>
        <v>0</v>
      </c>
      <c r="B340" s="2"/>
      <c r="C340" s="18"/>
      <c r="D340" s="49">
        <f>IF(ISNUMBER(C340),LOOKUP(C340,'工種番号'!$C$4:$C$55,'工種番号'!$D$4:$D$55),"")</f>
      </c>
      <c r="E340" s="55"/>
      <c r="F340" s="133"/>
      <c r="G340" s="148"/>
      <c r="H340" s="148"/>
      <c r="I340" s="149"/>
      <c r="J340" s="104"/>
      <c r="K340" s="77"/>
      <c r="L340" s="74"/>
      <c r="M340" s="53"/>
      <c r="N340" s="110">
        <f t="shared" si="23"/>
      </c>
      <c r="O340" s="111"/>
      <c r="P340" s="66"/>
      <c r="Q340" s="67"/>
      <c r="R340" s="40"/>
      <c r="S340" s="112">
        <f>IF(R340="","",LOOKUP(R340,'工種番号'!$C$4:$C$55,'工種番号'!$D$4:$D$55))</f>
      </c>
      <c r="T340" s="113"/>
      <c r="U340" s="114"/>
      <c r="V340" s="115"/>
      <c r="W340" s="33"/>
      <c r="X340" s="3"/>
    </row>
    <row r="341" spans="1:24" ht="21.75" customHeight="1">
      <c r="A341" s="11">
        <f t="shared" si="21"/>
        <v>0</v>
      </c>
      <c r="B341" s="2"/>
      <c r="C341" s="18"/>
      <c r="D341" s="49">
        <f>IF(ISNUMBER(C341),LOOKUP(C341,'工種番号'!$C$4:$C$55,'工種番号'!$D$4:$D$55),"")</f>
      </c>
      <c r="E341" s="55"/>
      <c r="F341" s="133"/>
      <c r="G341" s="148"/>
      <c r="H341" s="148"/>
      <c r="I341" s="149"/>
      <c r="J341" s="104"/>
      <c r="K341" s="77"/>
      <c r="L341" s="74"/>
      <c r="M341" s="53"/>
      <c r="N341" s="110">
        <f t="shared" si="23"/>
      </c>
      <c r="O341" s="111"/>
      <c r="P341" s="66"/>
      <c r="Q341" s="67"/>
      <c r="R341" s="40"/>
      <c r="S341" s="112">
        <f>IF(R341="","",LOOKUP(R341,'工種番号'!$C$4:$C$55,'工種番号'!$D$4:$D$55))</f>
      </c>
      <c r="T341" s="113"/>
      <c r="U341" s="114"/>
      <c r="V341" s="115"/>
      <c r="W341" s="33"/>
      <c r="X341" s="3"/>
    </row>
    <row r="342" spans="1:24" ht="21.75" customHeight="1">
      <c r="A342" s="11">
        <f t="shared" si="21"/>
        <v>0</v>
      </c>
      <c r="B342" s="2"/>
      <c r="C342" s="18"/>
      <c r="D342" s="49">
        <f>IF(ISNUMBER(C342),LOOKUP(C342,'工種番号'!$C$4:$C$55,'工種番号'!$D$4:$D$55),"")</f>
      </c>
      <c r="E342" s="55"/>
      <c r="F342" s="133"/>
      <c r="G342" s="148"/>
      <c r="H342" s="148"/>
      <c r="I342" s="149"/>
      <c r="J342" s="104"/>
      <c r="K342" s="77"/>
      <c r="L342" s="74"/>
      <c r="M342" s="53"/>
      <c r="N342" s="110">
        <f t="shared" si="23"/>
      </c>
      <c r="O342" s="111"/>
      <c r="P342" s="66"/>
      <c r="Q342" s="67"/>
      <c r="R342" s="40"/>
      <c r="S342" s="112">
        <f>IF(R342="","",LOOKUP(R342,'工種番号'!$C$4:$C$55,'工種番号'!$D$4:$D$55))</f>
      </c>
      <c r="T342" s="113"/>
      <c r="U342" s="114"/>
      <c r="V342" s="115"/>
      <c r="W342" s="33"/>
      <c r="X342" s="3"/>
    </row>
    <row r="343" spans="1:24" ht="21.75" customHeight="1">
      <c r="A343" s="11">
        <f t="shared" si="21"/>
        <v>0</v>
      </c>
      <c r="B343" s="2"/>
      <c r="C343" s="27"/>
      <c r="D343" s="49">
        <f>IF(ISNUMBER(C343),LOOKUP(C343,'工種番号'!$C$4:$C$55,'工種番号'!$D$4:$D$55),"")</f>
      </c>
      <c r="E343" s="55"/>
      <c r="F343" s="133"/>
      <c r="G343" s="148"/>
      <c r="H343" s="148"/>
      <c r="I343" s="149"/>
      <c r="J343" s="104"/>
      <c r="K343" s="77"/>
      <c r="L343" s="74"/>
      <c r="M343" s="53"/>
      <c r="N343" s="110">
        <f t="shared" si="23"/>
      </c>
      <c r="O343" s="111"/>
      <c r="P343" s="66"/>
      <c r="Q343" s="67"/>
      <c r="R343" s="40"/>
      <c r="S343" s="112">
        <f>IF(R343="","",LOOKUP(R343,'工種番号'!$C$4:$C$55,'工種番号'!$D$4:$D$55))</f>
      </c>
      <c r="T343" s="113"/>
      <c r="U343" s="114"/>
      <c r="V343" s="115"/>
      <c r="W343" s="33"/>
      <c r="X343" s="3"/>
    </row>
    <row r="344" spans="1:24" ht="21.75" customHeight="1">
      <c r="A344" s="11">
        <f t="shared" si="21"/>
        <v>0</v>
      </c>
      <c r="B344" s="2"/>
      <c r="C344" s="27"/>
      <c r="D344" s="49">
        <f>IF(ISNUMBER(C344),LOOKUP(C344,'工種番号'!$C$4:$C$55,'工種番号'!$D$4:$D$55),"")</f>
      </c>
      <c r="E344" s="55"/>
      <c r="F344" s="133"/>
      <c r="G344" s="148"/>
      <c r="H344" s="148"/>
      <c r="I344" s="149"/>
      <c r="J344" s="104"/>
      <c r="K344" s="77"/>
      <c r="L344" s="74"/>
      <c r="M344" s="53"/>
      <c r="N344" s="110">
        <f t="shared" si="23"/>
      </c>
      <c r="O344" s="111"/>
      <c r="P344" s="66"/>
      <c r="Q344" s="67"/>
      <c r="R344" s="40"/>
      <c r="S344" s="112">
        <f>IF(R344="","",LOOKUP(R344,'工種番号'!$C$4:$C$55,'工種番号'!$D$4:$D$55))</f>
      </c>
      <c r="T344" s="113"/>
      <c r="U344" s="114"/>
      <c r="V344" s="115"/>
      <c r="W344" s="33"/>
      <c r="X344" s="3"/>
    </row>
    <row r="345" spans="1:24" ht="21.75" customHeight="1" thickBot="1">
      <c r="A345" s="11">
        <f t="shared" si="21"/>
        <v>0</v>
      </c>
      <c r="B345" s="2"/>
      <c r="C345" s="18"/>
      <c r="D345" s="49">
        <f>IF(ISNUMBER(C345),LOOKUP(C345,'工種番号'!$C$4:$C$55,'工種番号'!$D$4:$D$55),"")</f>
      </c>
      <c r="E345" s="55"/>
      <c r="F345" s="133"/>
      <c r="G345" s="148"/>
      <c r="H345" s="148"/>
      <c r="I345" s="149"/>
      <c r="J345" s="104"/>
      <c r="K345" s="77"/>
      <c r="L345" s="74"/>
      <c r="M345" s="53"/>
      <c r="N345" s="110">
        <f t="shared" si="23"/>
      </c>
      <c r="O345" s="111"/>
      <c r="P345" s="66"/>
      <c r="Q345" s="67"/>
      <c r="R345" s="41"/>
      <c r="S345" s="116">
        <f>IF(R345="","",LOOKUP(R345,'工種番号'!$C$4:$C$55,'工種番号'!$D$4:$D$55))</f>
      </c>
      <c r="T345" s="117"/>
      <c r="U345" s="118"/>
      <c r="V345" s="119"/>
      <c r="W345" s="34"/>
      <c r="X345" s="3"/>
    </row>
    <row r="346" spans="1:24" ht="21.75" customHeight="1">
      <c r="A346" s="11"/>
      <c r="B346" s="2"/>
      <c r="C346" s="120" t="s">
        <v>10</v>
      </c>
      <c r="D346" s="121"/>
      <c r="E346" s="37" t="s">
        <v>15</v>
      </c>
      <c r="F346" s="120" t="s">
        <v>16</v>
      </c>
      <c r="G346" s="122"/>
      <c r="H346" s="122"/>
      <c r="I346" s="122"/>
      <c r="J346" s="83"/>
      <c r="K346" s="37" t="s">
        <v>17</v>
      </c>
      <c r="L346" s="37" t="s">
        <v>18</v>
      </c>
      <c r="M346" s="54" t="s">
        <v>19</v>
      </c>
      <c r="N346" s="123" t="s">
        <v>20</v>
      </c>
      <c r="O346" s="124"/>
      <c r="P346" s="68"/>
      <c r="Q346" s="67"/>
      <c r="R346" s="125" t="s">
        <v>21</v>
      </c>
      <c r="S346" s="126"/>
      <c r="T346" s="126"/>
      <c r="U346" s="127" t="s">
        <v>22</v>
      </c>
      <c r="V346" s="127"/>
      <c r="W346" s="128"/>
      <c r="X346" s="3"/>
    </row>
    <row r="347" spans="1:24" ht="21.75" customHeight="1">
      <c r="A347" s="11">
        <f aca="true" t="shared" si="24" ref="A347:A369">C347</f>
        <v>0</v>
      </c>
      <c r="B347" s="2"/>
      <c r="C347" s="18"/>
      <c r="D347" s="48">
        <f>IF(ISNUMBER(C347),LOOKUP(C347,'工種番号'!$C$4:$C$55,'工種番号'!$D$4:$D$55),"")</f>
      </c>
      <c r="E347" s="55"/>
      <c r="F347" s="133"/>
      <c r="G347" s="148"/>
      <c r="H347" s="148"/>
      <c r="I347" s="149"/>
      <c r="J347" s="104"/>
      <c r="K347" s="77"/>
      <c r="L347" s="74"/>
      <c r="M347" s="53"/>
      <c r="N347" s="110">
        <f aca="true" t="shared" si="25" ref="N347:N368">IF(ISBLANK(M347),"",ROUND(K347*M347,0))</f>
      </c>
      <c r="O347" s="111"/>
      <c r="P347" s="66"/>
      <c r="Q347" s="67"/>
      <c r="R347" s="38"/>
      <c r="S347" s="112">
        <f>IF(R347="","",LOOKUP(R347,'工種番号'!$C$4:$C$55,'工種番号'!$D$4:$D$55))</f>
      </c>
      <c r="T347" s="113"/>
      <c r="U347" s="114"/>
      <c r="V347" s="115"/>
      <c r="W347" s="33"/>
      <c r="X347" s="3"/>
    </row>
    <row r="348" spans="1:24" ht="21.75" customHeight="1">
      <c r="A348" s="11">
        <f t="shared" si="24"/>
        <v>0</v>
      </c>
      <c r="B348" s="2"/>
      <c r="C348" s="27"/>
      <c r="D348" s="49">
        <f>IF(ISNUMBER(C348),LOOKUP(C348,'工種番号'!$C$4:$C$55,'工種番号'!$D$4:$D$55),"")</f>
      </c>
      <c r="E348" s="55"/>
      <c r="F348" s="133"/>
      <c r="G348" s="148"/>
      <c r="H348" s="148"/>
      <c r="I348" s="149"/>
      <c r="J348" s="104"/>
      <c r="K348" s="77"/>
      <c r="L348" s="74"/>
      <c r="M348" s="53"/>
      <c r="N348" s="110">
        <f t="shared" si="25"/>
      </c>
      <c r="O348" s="111"/>
      <c r="P348" s="66"/>
      <c r="Q348" s="67"/>
      <c r="R348" s="38"/>
      <c r="S348" s="112">
        <f>IF(R348="","",LOOKUP(R348,'工種番号'!$C$4:$C$55,'工種番号'!$D$4:$D$55))</f>
      </c>
      <c r="T348" s="113"/>
      <c r="U348" s="114"/>
      <c r="V348" s="115"/>
      <c r="W348" s="33"/>
      <c r="X348" s="3"/>
    </row>
    <row r="349" spans="1:24" ht="21.75" customHeight="1">
      <c r="A349" s="11">
        <f t="shared" si="24"/>
        <v>0</v>
      </c>
      <c r="B349" s="2"/>
      <c r="C349" s="27"/>
      <c r="D349" s="49">
        <f>IF(ISNUMBER(C349),LOOKUP(C349,'工種番号'!$C$4:$C$55,'工種番号'!$D$4:$D$55),"")</f>
      </c>
      <c r="E349" s="55"/>
      <c r="F349" s="133"/>
      <c r="G349" s="148"/>
      <c r="H349" s="148"/>
      <c r="I349" s="149"/>
      <c r="J349" s="104"/>
      <c r="K349" s="77"/>
      <c r="L349" s="74"/>
      <c r="M349" s="53"/>
      <c r="N349" s="110">
        <f t="shared" si="25"/>
      </c>
      <c r="O349" s="111"/>
      <c r="P349" s="66"/>
      <c r="Q349" s="67"/>
      <c r="R349" s="38"/>
      <c r="S349" s="112">
        <f>IF(R349="","",LOOKUP(R349,'工種番号'!$C$4:$C$55,'工種番号'!$D$4:$D$55))</f>
      </c>
      <c r="T349" s="113"/>
      <c r="U349" s="114"/>
      <c r="V349" s="115"/>
      <c r="W349" s="33"/>
      <c r="X349" s="3"/>
    </row>
    <row r="350" spans="1:24" ht="21.75" customHeight="1">
      <c r="A350" s="11">
        <f t="shared" si="24"/>
        <v>0</v>
      </c>
      <c r="B350" s="2"/>
      <c r="C350" s="27"/>
      <c r="D350" s="49">
        <f>IF(ISNUMBER(C350),LOOKUP(C350,'工種番号'!$C$4:$C$55,'工種番号'!$D$4:$D$55),"")</f>
      </c>
      <c r="E350" s="55"/>
      <c r="F350" s="133"/>
      <c r="G350" s="148"/>
      <c r="H350" s="148"/>
      <c r="I350" s="149"/>
      <c r="J350" s="104"/>
      <c r="K350" s="77"/>
      <c r="L350" s="74"/>
      <c r="M350" s="53"/>
      <c r="N350" s="110">
        <f t="shared" si="25"/>
      </c>
      <c r="O350" s="111"/>
      <c r="P350" s="66"/>
      <c r="Q350" s="67"/>
      <c r="R350" s="39"/>
      <c r="S350" s="112">
        <f>IF(R350="","",LOOKUP(R350,'工種番号'!$C$4:$C$55,'工種番号'!$D$4:$D$55))</f>
      </c>
      <c r="T350" s="113"/>
      <c r="U350" s="114"/>
      <c r="V350" s="115"/>
      <c r="W350" s="33"/>
      <c r="X350" s="3"/>
    </row>
    <row r="351" spans="1:24" ht="21.75" customHeight="1">
      <c r="A351" s="11">
        <f t="shared" si="24"/>
        <v>0</v>
      </c>
      <c r="B351" s="2"/>
      <c r="C351" s="27"/>
      <c r="D351" s="49">
        <f>IF(ISNUMBER(C351),LOOKUP(C351,'工種番号'!$C$4:$C$55,'工種番号'!$D$4:$D$55),"")</f>
      </c>
      <c r="E351" s="55"/>
      <c r="F351" s="133"/>
      <c r="G351" s="148"/>
      <c r="H351" s="148"/>
      <c r="I351" s="149"/>
      <c r="J351" s="104"/>
      <c r="K351" s="77"/>
      <c r="L351" s="74"/>
      <c r="M351" s="53"/>
      <c r="N351" s="110">
        <f t="shared" si="25"/>
      </c>
      <c r="O351" s="111"/>
      <c r="P351" s="66"/>
      <c r="Q351" s="67"/>
      <c r="R351" s="39"/>
      <c r="S351" s="112">
        <f>IF(R351="","",LOOKUP(R351,'工種番号'!$C$4:$C$55,'工種番号'!$D$4:$D$55))</f>
      </c>
      <c r="T351" s="113"/>
      <c r="U351" s="114"/>
      <c r="V351" s="115"/>
      <c r="W351" s="33"/>
      <c r="X351" s="3"/>
    </row>
    <row r="352" spans="1:24" ht="21.75" customHeight="1">
      <c r="A352" s="11">
        <f t="shared" si="24"/>
        <v>0</v>
      </c>
      <c r="B352" s="2"/>
      <c r="C352" s="18"/>
      <c r="D352" s="49">
        <f>IF(ISNUMBER(C352),LOOKUP(C352,'工種番号'!$C$4:$C$55,'工種番号'!$D$4:$D$55),"")</f>
      </c>
      <c r="E352" s="55"/>
      <c r="F352" s="133"/>
      <c r="G352" s="148"/>
      <c r="H352" s="148"/>
      <c r="I352" s="149"/>
      <c r="J352" s="104"/>
      <c r="K352" s="77"/>
      <c r="L352" s="74"/>
      <c r="M352" s="53"/>
      <c r="N352" s="110">
        <f t="shared" si="25"/>
      </c>
      <c r="O352" s="111"/>
      <c r="P352" s="66"/>
      <c r="Q352" s="67"/>
      <c r="R352" s="39"/>
      <c r="S352" s="112">
        <f>IF(R352="","",LOOKUP(R352,'工種番号'!$C$4:$C$55,'工種番号'!$D$4:$D$55))</f>
      </c>
      <c r="T352" s="113"/>
      <c r="U352" s="114"/>
      <c r="V352" s="115"/>
      <c r="W352" s="33"/>
      <c r="X352" s="3"/>
    </row>
    <row r="353" spans="1:24" ht="21.75" customHeight="1">
      <c r="A353" s="11">
        <f t="shared" si="24"/>
        <v>0</v>
      </c>
      <c r="B353" s="2"/>
      <c r="C353" s="27"/>
      <c r="D353" s="49">
        <f>IF(ISNUMBER(C353),LOOKUP(C353,'工種番号'!$C$4:$C$55,'工種番号'!$D$4:$D$55),"")</f>
      </c>
      <c r="E353" s="55"/>
      <c r="F353" s="133"/>
      <c r="G353" s="148"/>
      <c r="H353" s="148"/>
      <c r="I353" s="149"/>
      <c r="J353" s="104"/>
      <c r="K353" s="77"/>
      <c r="L353" s="74"/>
      <c r="M353" s="53"/>
      <c r="N353" s="110">
        <f t="shared" si="25"/>
      </c>
      <c r="O353" s="111"/>
      <c r="P353" s="66"/>
      <c r="Q353" s="67"/>
      <c r="R353" s="39"/>
      <c r="S353" s="112">
        <f>IF(R353="","",LOOKUP(R353,'工種番号'!$C$4:$C$55,'工種番号'!$D$4:$D$55))</f>
      </c>
      <c r="T353" s="113"/>
      <c r="U353" s="114"/>
      <c r="V353" s="115"/>
      <c r="W353" s="33"/>
      <c r="X353" s="3"/>
    </row>
    <row r="354" spans="1:24" ht="21.75" customHeight="1">
      <c r="A354" s="11">
        <f t="shared" si="24"/>
        <v>0</v>
      </c>
      <c r="B354" s="2"/>
      <c r="C354" s="27"/>
      <c r="D354" s="49">
        <f>IF(ISNUMBER(C354),LOOKUP(C354,'工種番号'!$C$4:$C$55,'工種番号'!$D$4:$D$55),"")</f>
      </c>
      <c r="E354" s="55"/>
      <c r="F354" s="133"/>
      <c r="G354" s="148"/>
      <c r="H354" s="148"/>
      <c r="I354" s="149"/>
      <c r="J354" s="104"/>
      <c r="K354" s="77"/>
      <c r="L354" s="74"/>
      <c r="M354" s="53"/>
      <c r="N354" s="110">
        <f t="shared" si="25"/>
      </c>
      <c r="O354" s="111"/>
      <c r="P354" s="66"/>
      <c r="Q354" s="67"/>
      <c r="R354" s="39"/>
      <c r="S354" s="112">
        <f>IF(R354="","",LOOKUP(R354,'工種番号'!$C$4:$C$55,'工種番号'!$D$4:$D$55))</f>
      </c>
      <c r="T354" s="113"/>
      <c r="U354" s="114"/>
      <c r="V354" s="115"/>
      <c r="W354" s="33"/>
      <c r="X354" s="3"/>
    </row>
    <row r="355" spans="1:24" ht="21.75" customHeight="1">
      <c r="A355" s="11">
        <f t="shared" si="24"/>
        <v>0</v>
      </c>
      <c r="B355" s="2"/>
      <c r="C355" s="27"/>
      <c r="D355" s="49">
        <f>IF(ISNUMBER(C355),LOOKUP(C355,'工種番号'!$C$4:$C$55,'工種番号'!$D$4:$D$55),"")</f>
      </c>
      <c r="E355" s="55"/>
      <c r="F355" s="133"/>
      <c r="G355" s="148"/>
      <c r="H355" s="148"/>
      <c r="I355" s="149"/>
      <c r="J355" s="104"/>
      <c r="K355" s="77"/>
      <c r="L355" s="74"/>
      <c r="M355" s="53"/>
      <c r="N355" s="110">
        <f t="shared" si="25"/>
      </c>
      <c r="O355" s="111"/>
      <c r="P355" s="66"/>
      <c r="Q355" s="67"/>
      <c r="R355" s="39"/>
      <c r="S355" s="112">
        <f>IF(R355="","",LOOKUP(R355,'工種番号'!$C$4:$C$55,'工種番号'!$D$4:$D$55))</f>
      </c>
      <c r="T355" s="113"/>
      <c r="U355" s="114"/>
      <c r="V355" s="115"/>
      <c r="W355" s="33"/>
      <c r="X355" s="3"/>
    </row>
    <row r="356" spans="1:24" ht="21.75" customHeight="1">
      <c r="A356" s="11">
        <f t="shared" si="24"/>
        <v>0</v>
      </c>
      <c r="B356" s="2"/>
      <c r="C356" s="27"/>
      <c r="D356" s="49">
        <f>IF(ISNUMBER(C356),LOOKUP(C356,'工種番号'!$C$4:$C$55,'工種番号'!$D$4:$D$55),"")</f>
      </c>
      <c r="E356" s="55"/>
      <c r="F356" s="133"/>
      <c r="G356" s="148"/>
      <c r="H356" s="148"/>
      <c r="I356" s="149"/>
      <c r="J356" s="104"/>
      <c r="K356" s="77"/>
      <c r="L356" s="74"/>
      <c r="M356" s="53"/>
      <c r="N356" s="110">
        <f t="shared" si="25"/>
      </c>
      <c r="O356" s="111"/>
      <c r="P356" s="66"/>
      <c r="Q356" s="67"/>
      <c r="R356" s="40"/>
      <c r="S356" s="112">
        <f>IF(R356="","",LOOKUP(R356,'工種番号'!$C$4:$C$55,'工種番号'!$D$4:$D$55))</f>
      </c>
      <c r="T356" s="113"/>
      <c r="U356" s="114"/>
      <c r="V356" s="115"/>
      <c r="W356" s="33"/>
      <c r="X356" s="3"/>
    </row>
    <row r="357" spans="1:24" ht="21.75" customHeight="1">
      <c r="A357" s="11">
        <f t="shared" si="24"/>
        <v>0</v>
      </c>
      <c r="B357" s="2"/>
      <c r="C357" s="18"/>
      <c r="D357" s="49">
        <f>IF(ISNUMBER(C357),LOOKUP(C357,'工種番号'!$C$4:$C$55,'工種番号'!$D$4:$D$55),"")</f>
      </c>
      <c r="E357" s="55"/>
      <c r="F357" s="133"/>
      <c r="G357" s="148"/>
      <c r="H357" s="148"/>
      <c r="I357" s="149"/>
      <c r="J357" s="104"/>
      <c r="K357" s="77"/>
      <c r="L357" s="74"/>
      <c r="M357" s="53"/>
      <c r="N357" s="110">
        <f t="shared" si="25"/>
      </c>
      <c r="O357" s="111"/>
      <c r="P357" s="66"/>
      <c r="Q357" s="67"/>
      <c r="R357" s="40"/>
      <c r="S357" s="112">
        <f>IF(R357="","",LOOKUP(R357,'工種番号'!$C$4:$C$55,'工種番号'!$D$4:$D$55))</f>
      </c>
      <c r="T357" s="113"/>
      <c r="U357" s="114"/>
      <c r="V357" s="115"/>
      <c r="W357" s="33"/>
      <c r="X357" s="3"/>
    </row>
    <row r="358" spans="1:24" ht="21.75" customHeight="1">
      <c r="A358" s="11">
        <f t="shared" si="24"/>
        <v>0</v>
      </c>
      <c r="B358" s="2"/>
      <c r="C358" s="18"/>
      <c r="D358" s="49">
        <f>IF(ISNUMBER(C358),LOOKUP(C358,'工種番号'!$C$4:$C$55,'工種番号'!$D$4:$D$55),"")</f>
      </c>
      <c r="E358" s="55"/>
      <c r="F358" s="133"/>
      <c r="G358" s="148"/>
      <c r="H358" s="148"/>
      <c r="I358" s="149"/>
      <c r="J358" s="104"/>
      <c r="K358" s="77"/>
      <c r="L358" s="74"/>
      <c r="M358" s="53"/>
      <c r="N358" s="110">
        <f t="shared" si="25"/>
      </c>
      <c r="O358" s="111"/>
      <c r="P358" s="66"/>
      <c r="Q358" s="67"/>
      <c r="R358" s="40"/>
      <c r="S358" s="112">
        <f>IF(R358="","",LOOKUP(R358,'工種番号'!$C$4:$C$55,'工種番号'!$D$4:$D$55))</f>
      </c>
      <c r="T358" s="113"/>
      <c r="U358" s="114"/>
      <c r="V358" s="115"/>
      <c r="W358" s="33"/>
      <c r="X358" s="3"/>
    </row>
    <row r="359" spans="1:24" ht="21.75" customHeight="1">
      <c r="A359" s="11">
        <f t="shared" si="24"/>
        <v>0</v>
      </c>
      <c r="B359" s="2"/>
      <c r="C359" s="27"/>
      <c r="D359" s="49">
        <f>IF(ISNUMBER(C359),LOOKUP(C359,'工種番号'!$C$4:$C$55,'工種番号'!$D$4:$D$55),"")</f>
      </c>
      <c r="E359" s="55"/>
      <c r="F359" s="133"/>
      <c r="G359" s="148"/>
      <c r="H359" s="148"/>
      <c r="I359" s="149"/>
      <c r="J359" s="104"/>
      <c r="K359" s="77"/>
      <c r="L359" s="74"/>
      <c r="M359" s="53"/>
      <c r="N359" s="110">
        <f t="shared" si="25"/>
      </c>
      <c r="O359" s="111"/>
      <c r="P359" s="66"/>
      <c r="Q359" s="67"/>
      <c r="R359" s="40"/>
      <c r="S359" s="112">
        <f>IF(R359="","",LOOKUP(R359,'工種番号'!$C$4:$C$55,'工種番号'!$D$4:$D$55))</f>
      </c>
      <c r="T359" s="113"/>
      <c r="U359" s="114"/>
      <c r="V359" s="115"/>
      <c r="W359" s="33"/>
      <c r="X359" s="3"/>
    </row>
    <row r="360" spans="1:24" ht="21.75" customHeight="1">
      <c r="A360" s="11">
        <f t="shared" si="24"/>
        <v>0</v>
      </c>
      <c r="B360" s="2"/>
      <c r="C360" s="27"/>
      <c r="D360" s="49">
        <f>IF(ISNUMBER(C360),LOOKUP(C360,'工種番号'!$C$4:$C$55,'工種番号'!$D$4:$D$55),"")</f>
      </c>
      <c r="E360" s="55"/>
      <c r="F360" s="133"/>
      <c r="G360" s="148"/>
      <c r="H360" s="148"/>
      <c r="I360" s="149"/>
      <c r="J360" s="104"/>
      <c r="K360" s="77"/>
      <c r="L360" s="74"/>
      <c r="M360" s="53"/>
      <c r="N360" s="110">
        <f t="shared" si="25"/>
      </c>
      <c r="O360" s="111"/>
      <c r="P360" s="66"/>
      <c r="Q360" s="67"/>
      <c r="R360" s="40"/>
      <c r="S360" s="112">
        <f>IF(R360="","",LOOKUP(R360,'工種番号'!$C$4:$C$55,'工種番号'!$D$4:$D$55))</f>
      </c>
      <c r="T360" s="113"/>
      <c r="U360" s="114"/>
      <c r="V360" s="115"/>
      <c r="W360" s="33"/>
      <c r="X360" s="3"/>
    </row>
    <row r="361" spans="1:24" ht="21.75" customHeight="1">
      <c r="A361" s="11">
        <f t="shared" si="24"/>
        <v>0</v>
      </c>
      <c r="B361" s="2"/>
      <c r="C361" s="27"/>
      <c r="D361" s="49">
        <f>IF(ISNUMBER(C361),LOOKUP(C361,'工種番号'!$C$4:$C$55,'工種番号'!$D$4:$D$55),"")</f>
      </c>
      <c r="E361" s="55"/>
      <c r="F361" s="133"/>
      <c r="G361" s="148"/>
      <c r="H361" s="148"/>
      <c r="I361" s="149"/>
      <c r="J361" s="104"/>
      <c r="K361" s="77"/>
      <c r="L361" s="74"/>
      <c r="M361" s="53"/>
      <c r="N361" s="110">
        <f t="shared" si="25"/>
      </c>
      <c r="O361" s="111"/>
      <c r="P361" s="66"/>
      <c r="Q361" s="67"/>
      <c r="R361" s="40"/>
      <c r="S361" s="112">
        <f>IF(R361="","",LOOKUP(R361,'工種番号'!$C$4:$C$55,'工種番号'!$D$4:$D$55))</f>
      </c>
      <c r="T361" s="113"/>
      <c r="U361" s="114"/>
      <c r="V361" s="115"/>
      <c r="W361" s="33"/>
      <c r="X361" s="3"/>
    </row>
    <row r="362" spans="1:24" ht="21.75" customHeight="1">
      <c r="A362" s="11">
        <f t="shared" si="24"/>
        <v>0</v>
      </c>
      <c r="B362" s="2"/>
      <c r="C362" s="27"/>
      <c r="D362" s="49">
        <f>IF(ISNUMBER(C362),LOOKUP(C362,'工種番号'!$C$4:$C$55,'工種番号'!$D$4:$D$55),"")</f>
      </c>
      <c r="E362" s="55"/>
      <c r="F362" s="133"/>
      <c r="G362" s="148"/>
      <c r="H362" s="148"/>
      <c r="I362" s="149"/>
      <c r="J362" s="104"/>
      <c r="K362" s="77"/>
      <c r="L362" s="74"/>
      <c r="M362" s="53"/>
      <c r="N362" s="110">
        <f t="shared" si="25"/>
      </c>
      <c r="O362" s="111"/>
      <c r="P362" s="66"/>
      <c r="Q362" s="67"/>
      <c r="R362" s="40"/>
      <c r="S362" s="112">
        <f>IF(R362="","",LOOKUP(R362,'工種番号'!$C$4:$C$55,'工種番号'!$D$4:$D$55))</f>
      </c>
      <c r="T362" s="113"/>
      <c r="U362" s="114"/>
      <c r="V362" s="115"/>
      <c r="W362" s="33"/>
      <c r="X362" s="3"/>
    </row>
    <row r="363" spans="1:24" ht="21.75" customHeight="1">
      <c r="A363" s="11">
        <f t="shared" si="24"/>
        <v>0</v>
      </c>
      <c r="B363" s="2"/>
      <c r="C363" s="27"/>
      <c r="D363" s="49">
        <f>IF(ISNUMBER(C363),LOOKUP(C363,'工種番号'!$C$4:$C$55,'工種番号'!$D$4:$D$55),"")</f>
      </c>
      <c r="E363" s="55"/>
      <c r="F363" s="133"/>
      <c r="G363" s="148"/>
      <c r="H363" s="148"/>
      <c r="I363" s="149"/>
      <c r="J363" s="104"/>
      <c r="K363" s="77"/>
      <c r="L363" s="74"/>
      <c r="M363" s="53"/>
      <c r="N363" s="110">
        <f t="shared" si="25"/>
      </c>
      <c r="O363" s="111"/>
      <c r="P363" s="66"/>
      <c r="Q363" s="67"/>
      <c r="R363" s="40"/>
      <c r="S363" s="112">
        <f>IF(R363="","",LOOKUP(R363,'工種番号'!$C$4:$C$55,'工種番号'!$D$4:$D$55))</f>
      </c>
      <c r="T363" s="113"/>
      <c r="U363" s="114"/>
      <c r="V363" s="115"/>
      <c r="W363" s="33"/>
      <c r="X363" s="3"/>
    </row>
    <row r="364" spans="1:24" ht="21.75" customHeight="1">
      <c r="A364" s="11">
        <f t="shared" si="24"/>
        <v>0</v>
      </c>
      <c r="B364" s="2"/>
      <c r="C364" s="18"/>
      <c r="D364" s="49">
        <f>IF(ISNUMBER(C364),LOOKUP(C364,'工種番号'!$C$4:$C$55,'工種番号'!$D$4:$D$55),"")</f>
      </c>
      <c r="E364" s="55"/>
      <c r="F364" s="133"/>
      <c r="G364" s="148"/>
      <c r="H364" s="148"/>
      <c r="I364" s="149"/>
      <c r="J364" s="104"/>
      <c r="K364" s="77"/>
      <c r="L364" s="74"/>
      <c r="M364" s="53"/>
      <c r="N364" s="110">
        <f t="shared" si="25"/>
      </c>
      <c r="O364" s="111"/>
      <c r="P364" s="66"/>
      <c r="Q364" s="67"/>
      <c r="R364" s="40"/>
      <c r="S364" s="112">
        <f>IF(R364="","",LOOKUP(R364,'工種番号'!$C$4:$C$55,'工種番号'!$D$4:$D$55))</f>
      </c>
      <c r="T364" s="113"/>
      <c r="U364" s="114"/>
      <c r="V364" s="115"/>
      <c r="W364" s="33"/>
      <c r="X364" s="3"/>
    </row>
    <row r="365" spans="1:24" ht="21.75" customHeight="1">
      <c r="A365" s="11">
        <f t="shared" si="24"/>
        <v>0</v>
      </c>
      <c r="B365" s="2"/>
      <c r="C365" s="18"/>
      <c r="D365" s="49">
        <f>IF(ISNUMBER(C365),LOOKUP(C365,'工種番号'!$C$4:$C$55,'工種番号'!$D$4:$D$55),"")</f>
      </c>
      <c r="E365" s="55"/>
      <c r="F365" s="133"/>
      <c r="G365" s="148"/>
      <c r="H365" s="148"/>
      <c r="I365" s="149"/>
      <c r="J365" s="104"/>
      <c r="K365" s="77"/>
      <c r="L365" s="74"/>
      <c r="M365" s="53"/>
      <c r="N365" s="110">
        <f t="shared" si="25"/>
      </c>
      <c r="O365" s="111"/>
      <c r="P365" s="66"/>
      <c r="Q365" s="67"/>
      <c r="R365" s="40"/>
      <c r="S365" s="112">
        <f>IF(R365="","",LOOKUP(R365,'工種番号'!$C$4:$C$55,'工種番号'!$D$4:$D$55))</f>
      </c>
      <c r="T365" s="113"/>
      <c r="U365" s="114"/>
      <c r="V365" s="115"/>
      <c r="W365" s="33"/>
      <c r="X365" s="3"/>
    </row>
    <row r="366" spans="1:24" ht="21.75" customHeight="1">
      <c r="A366" s="11">
        <f t="shared" si="24"/>
        <v>0</v>
      </c>
      <c r="B366" s="2"/>
      <c r="C366" s="18"/>
      <c r="D366" s="49">
        <f>IF(ISNUMBER(C366),LOOKUP(C366,'工種番号'!$C$4:$C$55,'工種番号'!$D$4:$D$55),"")</f>
      </c>
      <c r="E366" s="55"/>
      <c r="F366" s="133"/>
      <c r="G366" s="148"/>
      <c r="H366" s="148"/>
      <c r="I366" s="149"/>
      <c r="J366" s="104"/>
      <c r="K366" s="77"/>
      <c r="L366" s="74"/>
      <c r="M366" s="53"/>
      <c r="N366" s="110">
        <f t="shared" si="25"/>
      </c>
      <c r="O366" s="111"/>
      <c r="P366" s="66"/>
      <c r="Q366" s="67"/>
      <c r="R366" s="40"/>
      <c r="S366" s="112">
        <f>IF(R366="","",LOOKUP(R366,'工種番号'!$C$4:$C$55,'工種番号'!$D$4:$D$55))</f>
      </c>
      <c r="T366" s="113"/>
      <c r="U366" s="114"/>
      <c r="V366" s="115"/>
      <c r="W366" s="33"/>
      <c r="X366" s="3"/>
    </row>
    <row r="367" spans="1:24" ht="21.75" customHeight="1">
      <c r="A367" s="11">
        <f t="shared" si="24"/>
        <v>0</v>
      </c>
      <c r="B367" s="2"/>
      <c r="C367" s="27"/>
      <c r="D367" s="49">
        <f>IF(ISNUMBER(C367),LOOKUP(C367,'工種番号'!$C$4:$C$55,'工種番号'!$D$4:$D$55),"")</f>
      </c>
      <c r="E367" s="55"/>
      <c r="F367" s="133"/>
      <c r="G367" s="148"/>
      <c r="H367" s="148"/>
      <c r="I367" s="149"/>
      <c r="J367" s="104"/>
      <c r="K367" s="77"/>
      <c r="L367" s="74"/>
      <c r="M367" s="53"/>
      <c r="N367" s="110">
        <f t="shared" si="25"/>
      </c>
      <c r="O367" s="111"/>
      <c r="P367" s="66"/>
      <c r="Q367" s="67"/>
      <c r="R367" s="40"/>
      <c r="S367" s="112">
        <f>IF(R367="","",LOOKUP(R367,'工種番号'!$C$4:$C$55,'工種番号'!$D$4:$D$55))</f>
      </c>
      <c r="T367" s="113"/>
      <c r="U367" s="114"/>
      <c r="V367" s="115"/>
      <c r="W367" s="33"/>
      <c r="X367" s="3"/>
    </row>
    <row r="368" spans="1:24" ht="21.75" customHeight="1">
      <c r="A368" s="11">
        <f t="shared" si="24"/>
        <v>0</v>
      </c>
      <c r="B368" s="2"/>
      <c r="C368" s="27"/>
      <c r="D368" s="49">
        <f>IF(ISNUMBER(C368),LOOKUP(C368,'工種番号'!$C$4:$C$55,'工種番号'!$D$4:$D$55),"")</f>
      </c>
      <c r="E368" s="55"/>
      <c r="F368" s="133"/>
      <c r="G368" s="148"/>
      <c r="H368" s="148"/>
      <c r="I368" s="149"/>
      <c r="J368" s="104"/>
      <c r="K368" s="77"/>
      <c r="L368" s="74"/>
      <c r="M368" s="53"/>
      <c r="N368" s="110">
        <f t="shared" si="25"/>
      </c>
      <c r="O368" s="111"/>
      <c r="P368" s="66"/>
      <c r="Q368" s="67"/>
      <c r="R368" s="40"/>
      <c r="S368" s="112">
        <f>IF(R368="","",LOOKUP(R368,'工種番号'!$C$4:$C$55,'工種番号'!$D$4:$D$55))</f>
      </c>
      <c r="T368" s="113"/>
      <c r="U368" s="114"/>
      <c r="V368" s="115"/>
      <c r="W368" s="33"/>
      <c r="X368" s="3"/>
    </row>
    <row r="369" spans="1:24" ht="21.75" customHeight="1" thickBot="1">
      <c r="A369" s="11">
        <f t="shared" si="24"/>
        <v>0</v>
      </c>
      <c r="B369" s="2"/>
      <c r="C369" s="18"/>
      <c r="D369" s="49">
        <f>IF(ISNUMBER(C369),LOOKUP(C369,'工種番号'!$C$4:$C$55,'工種番号'!$D$4:$D$55),"")</f>
      </c>
      <c r="E369" s="55"/>
      <c r="F369" s="133"/>
      <c r="G369" s="148"/>
      <c r="H369" s="148"/>
      <c r="I369" s="149"/>
      <c r="J369" s="104"/>
      <c r="K369" s="77"/>
      <c r="L369" s="74"/>
      <c r="M369" s="53"/>
      <c r="N369" s="110">
        <f>IF(ISBLANK(M369),"",ROUND(K369*M369,0))</f>
      </c>
      <c r="O369" s="111"/>
      <c r="P369" s="66"/>
      <c r="Q369" s="67"/>
      <c r="R369" s="41"/>
      <c r="S369" s="116">
        <f>IF(R369="","",LOOKUP(R369,'工種番号'!$C$4:$C$55,'工種番号'!$D$4:$D$55))</f>
      </c>
      <c r="T369" s="117"/>
      <c r="U369" s="118"/>
      <c r="V369" s="119"/>
      <c r="W369" s="34"/>
      <c r="X369" s="3"/>
    </row>
    <row r="370" spans="3:4" ht="12" hidden="1">
      <c r="C370" s="18">
        <v>50</v>
      </c>
      <c r="D370" s="49" t="str">
        <f>IF(ISNUMBER(C370),LOOKUP(C370,'工種番号'!$C$4:$C$55,'工種番号'!$D$4:$D$55),"")</f>
        <v>消費税 10%</v>
      </c>
    </row>
    <row r="371" ht="12" hidden="1">
      <c r="C371" s="4">
        <v>51</v>
      </c>
    </row>
  </sheetData>
  <sheetProtection/>
  <mergeCells count="1458">
    <mergeCell ref="C2:W2"/>
    <mergeCell ref="C3:D3"/>
    <mergeCell ref="F3:I3"/>
    <mergeCell ref="N3:P3"/>
    <mergeCell ref="R3:T3"/>
    <mergeCell ref="U3:W3"/>
    <mergeCell ref="C6:W6"/>
    <mergeCell ref="R7:R10"/>
    <mergeCell ref="S7:S10"/>
    <mergeCell ref="T7:T10"/>
    <mergeCell ref="U7:U10"/>
    <mergeCell ref="V7:V10"/>
    <mergeCell ref="E8:H8"/>
    <mergeCell ref="W8:W10"/>
    <mergeCell ref="E10:I10"/>
    <mergeCell ref="K12:L12"/>
    <mergeCell ref="N12:O12"/>
    <mergeCell ref="S12:W12"/>
    <mergeCell ref="C13:I14"/>
    <mergeCell ref="K13:L13"/>
    <mergeCell ref="N13:O13"/>
    <mergeCell ref="S13:W13"/>
    <mergeCell ref="K14:L14"/>
    <mergeCell ref="N14:O14"/>
    <mergeCell ref="S14:W14"/>
    <mergeCell ref="C15:D15"/>
    <mergeCell ref="K15:L15"/>
    <mergeCell ref="N15:O15"/>
    <mergeCell ref="S15:W15"/>
    <mergeCell ref="C16:D16"/>
    <mergeCell ref="E16:J16"/>
    <mergeCell ref="K16:L16"/>
    <mergeCell ref="N16:O16"/>
    <mergeCell ref="S16:W16"/>
    <mergeCell ref="S17:W17"/>
    <mergeCell ref="C18:D18"/>
    <mergeCell ref="E18:F18"/>
    <mergeCell ref="G18:H18"/>
    <mergeCell ref="I18:K18"/>
    <mergeCell ref="L18:M18"/>
    <mergeCell ref="N18:O18"/>
    <mergeCell ref="U18:V18"/>
    <mergeCell ref="U19:W19"/>
    <mergeCell ref="C20:M20"/>
    <mergeCell ref="N20:O20"/>
    <mergeCell ref="R20:T20"/>
    <mergeCell ref="U20:W20"/>
    <mergeCell ref="C21:M21"/>
    <mergeCell ref="N21:O21"/>
    <mergeCell ref="S21:T21"/>
    <mergeCell ref="U21:V21"/>
    <mergeCell ref="C22:M22"/>
    <mergeCell ref="N22:O22"/>
    <mergeCell ref="S22:T22"/>
    <mergeCell ref="U22:V22"/>
    <mergeCell ref="C23:M23"/>
    <mergeCell ref="N23:O23"/>
    <mergeCell ref="S23:T23"/>
    <mergeCell ref="U23:V23"/>
    <mergeCell ref="C24:M24"/>
    <mergeCell ref="N24:O24"/>
    <mergeCell ref="S24:T24"/>
    <mergeCell ref="U24:V24"/>
    <mergeCell ref="C25:M25"/>
    <mergeCell ref="N25:O25"/>
    <mergeCell ref="S25:T25"/>
    <mergeCell ref="U25:V25"/>
    <mergeCell ref="C26:D26"/>
    <mergeCell ref="F26:I26"/>
    <mergeCell ref="N26:O26"/>
    <mergeCell ref="S26:T26"/>
    <mergeCell ref="U26:V26"/>
    <mergeCell ref="F27:I27"/>
    <mergeCell ref="N27:O27"/>
    <mergeCell ref="S27:T27"/>
    <mergeCell ref="U27:V27"/>
    <mergeCell ref="F28:I28"/>
    <mergeCell ref="N28:O28"/>
    <mergeCell ref="S28:T28"/>
    <mergeCell ref="U28:V28"/>
    <mergeCell ref="F29:I29"/>
    <mergeCell ref="N29:O29"/>
    <mergeCell ref="S29:T29"/>
    <mergeCell ref="U29:V29"/>
    <mergeCell ref="F30:I30"/>
    <mergeCell ref="N30:O30"/>
    <mergeCell ref="S30:T30"/>
    <mergeCell ref="U30:V30"/>
    <mergeCell ref="F31:I31"/>
    <mergeCell ref="N31:O31"/>
    <mergeCell ref="S31:T31"/>
    <mergeCell ref="U31:V31"/>
    <mergeCell ref="F32:I32"/>
    <mergeCell ref="N32:O32"/>
    <mergeCell ref="S32:T32"/>
    <mergeCell ref="U32:V32"/>
    <mergeCell ref="F33:I33"/>
    <mergeCell ref="N33:O33"/>
    <mergeCell ref="S33:T33"/>
    <mergeCell ref="U33:V33"/>
    <mergeCell ref="C34:D34"/>
    <mergeCell ref="F34:I34"/>
    <mergeCell ref="N34:O34"/>
    <mergeCell ref="R34:T34"/>
    <mergeCell ref="U34:W34"/>
    <mergeCell ref="F35:I35"/>
    <mergeCell ref="N35:O35"/>
    <mergeCell ref="S35:T35"/>
    <mergeCell ref="U35:V35"/>
    <mergeCell ref="F36:I36"/>
    <mergeCell ref="N36:O36"/>
    <mergeCell ref="S36:T36"/>
    <mergeCell ref="U36:V36"/>
    <mergeCell ref="F37:I37"/>
    <mergeCell ref="N37:O37"/>
    <mergeCell ref="S37:T37"/>
    <mergeCell ref="U37:V37"/>
    <mergeCell ref="F38:I38"/>
    <mergeCell ref="N38:O38"/>
    <mergeCell ref="S38:T38"/>
    <mergeCell ref="U38:V38"/>
    <mergeCell ref="F39:I39"/>
    <mergeCell ref="N39:O39"/>
    <mergeCell ref="S39:T39"/>
    <mergeCell ref="U39:V39"/>
    <mergeCell ref="F40:I40"/>
    <mergeCell ref="N40:O40"/>
    <mergeCell ref="S40:T40"/>
    <mergeCell ref="U40:V40"/>
    <mergeCell ref="F41:I41"/>
    <mergeCell ref="N41:O41"/>
    <mergeCell ref="S41:T41"/>
    <mergeCell ref="U41:V41"/>
    <mergeCell ref="F42:I42"/>
    <mergeCell ref="N42:O42"/>
    <mergeCell ref="S42:T42"/>
    <mergeCell ref="U42:V42"/>
    <mergeCell ref="F43:I43"/>
    <mergeCell ref="N43:O43"/>
    <mergeCell ref="S43:T43"/>
    <mergeCell ref="U43:V43"/>
    <mergeCell ref="F44:I44"/>
    <mergeCell ref="N44:O44"/>
    <mergeCell ref="S44:T44"/>
    <mergeCell ref="U44:V44"/>
    <mergeCell ref="F45:I45"/>
    <mergeCell ref="N45:O45"/>
    <mergeCell ref="S45:T45"/>
    <mergeCell ref="U45:V45"/>
    <mergeCell ref="F46:I46"/>
    <mergeCell ref="N46:O46"/>
    <mergeCell ref="S46:T46"/>
    <mergeCell ref="U46:V46"/>
    <mergeCell ref="F47:I47"/>
    <mergeCell ref="N47:O47"/>
    <mergeCell ref="S47:T47"/>
    <mergeCell ref="U47:V47"/>
    <mergeCell ref="F48:I48"/>
    <mergeCell ref="N48:O48"/>
    <mergeCell ref="S48:T48"/>
    <mergeCell ref="U48:V48"/>
    <mergeCell ref="F49:I49"/>
    <mergeCell ref="N49:O49"/>
    <mergeCell ref="S49:T49"/>
    <mergeCell ref="U49:V49"/>
    <mergeCell ref="F50:I50"/>
    <mergeCell ref="N50:O50"/>
    <mergeCell ref="S50:T50"/>
    <mergeCell ref="U50:V50"/>
    <mergeCell ref="F51:I51"/>
    <mergeCell ref="N51:O51"/>
    <mergeCell ref="S51:T51"/>
    <mergeCell ref="U51:V51"/>
    <mergeCell ref="F52:I52"/>
    <mergeCell ref="N52:O52"/>
    <mergeCell ref="S52:T52"/>
    <mergeCell ref="U52:V52"/>
    <mergeCell ref="F53:I53"/>
    <mergeCell ref="N53:O53"/>
    <mergeCell ref="S53:T53"/>
    <mergeCell ref="U53:V53"/>
    <mergeCell ref="F54:I54"/>
    <mergeCell ref="N54:O54"/>
    <mergeCell ref="S54:T54"/>
    <mergeCell ref="U54:V54"/>
    <mergeCell ref="F55:I55"/>
    <mergeCell ref="N55:O55"/>
    <mergeCell ref="S55:T55"/>
    <mergeCell ref="U55:V55"/>
    <mergeCell ref="F56:I56"/>
    <mergeCell ref="N56:O56"/>
    <mergeCell ref="S56:T56"/>
    <mergeCell ref="U56:V56"/>
    <mergeCell ref="F57:I57"/>
    <mergeCell ref="N57:O57"/>
    <mergeCell ref="S57:T57"/>
    <mergeCell ref="U57:V57"/>
    <mergeCell ref="C58:D58"/>
    <mergeCell ref="F58:I58"/>
    <mergeCell ref="N58:O58"/>
    <mergeCell ref="R58:T58"/>
    <mergeCell ref="U58:W58"/>
    <mergeCell ref="F59:I59"/>
    <mergeCell ref="N59:O59"/>
    <mergeCell ref="S59:T59"/>
    <mergeCell ref="U59:V59"/>
    <mergeCell ref="F60:I60"/>
    <mergeCell ref="N60:O60"/>
    <mergeCell ref="S60:T60"/>
    <mergeCell ref="U60:V60"/>
    <mergeCell ref="F61:I61"/>
    <mergeCell ref="N61:O61"/>
    <mergeCell ref="S61:T61"/>
    <mergeCell ref="U61:V61"/>
    <mergeCell ref="F62:I62"/>
    <mergeCell ref="N62:O62"/>
    <mergeCell ref="S62:T62"/>
    <mergeCell ref="U62:V62"/>
    <mergeCell ref="F63:I63"/>
    <mergeCell ref="N63:O63"/>
    <mergeCell ref="S63:T63"/>
    <mergeCell ref="U63:V63"/>
    <mergeCell ref="F64:I64"/>
    <mergeCell ref="N64:O64"/>
    <mergeCell ref="S64:T64"/>
    <mergeCell ref="U64:V64"/>
    <mergeCell ref="F65:I65"/>
    <mergeCell ref="N65:O65"/>
    <mergeCell ref="S65:T65"/>
    <mergeCell ref="U65:V65"/>
    <mergeCell ref="F66:I66"/>
    <mergeCell ref="N66:O66"/>
    <mergeCell ref="S66:T66"/>
    <mergeCell ref="U66:V66"/>
    <mergeCell ref="F67:I67"/>
    <mergeCell ref="N67:O67"/>
    <mergeCell ref="S67:T67"/>
    <mergeCell ref="U67:V67"/>
    <mergeCell ref="F68:I68"/>
    <mergeCell ref="N68:O68"/>
    <mergeCell ref="S68:T68"/>
    <mergeCell ref="U68:V68"/>
    <mergeCell ref="F69:I69"/>
    <mergeCell ref="N69:O69"/>
    <mergeCell ref="S69:T69"/>
    <mergeCell ref="U69:V69"/>
    <mergeCell ref="F70:I70"/>
    <mergeCell ref="N70:O70"/>
    <mergeCell ref="S70:T70"/>
    <mergeCell ref="U70:V70"/>
    <mergeCell ref="F71:I71"/>
    <mergeCell ref="N71:O71"/>
    <mergeCell ref="S71:T71"/>
    <mergeCell ref="U71:V71"/>
    <mergeCell ref="F72:I72"/>
    <mergeCell ref="N72:O72"/>
    <mergeCell ref="S72:T72"/>
    <mergeCell ref="U72:V72"/>
    <mergeCell ref="F73:I73"/>
    <mergeCell ref="N73:O73"/>
    <mergeCell ref="S73:T73"/>
    <mergeCell ref="U73:V73"/>
    <mergeCell ref="F74:I74"/>
    <mergeCell ref="N74:O74"/>
    <mergeCell ref="S74:T74"/>
    <mergeCell ref="U74:V74"/>
    <mergeCell ref="F75:I75"/>
    <mergeCell ref="N75:O75"/>
    <mergeCell ref="S75:T75"/>
    <mergeCell ref="U75:V75"/>
    <mergeCell ref="F76:I76"/>
    <mergeCell ref="N76:O76"/>
    <mergeCell ref="S76:T76"/>
    <mergeCell ref="U76:V76"/>
    <mergeCell ref="F77:I77"/>
    <mergeCell ref="N77:O77"/>
    <mergeCell ref="S77:T77"/>
    <mergeCell ref="U77:V77"/>
    <mergeCell ref="F78:I78"/>
    <mergeCell ref="N78:O78"/>
    <mergeCell ref="S78:T78"/>
    <mergeCell ref="U78:V78"/>
    <mergeCell ref="F79:I79"/>
    <mergeCell ref="N79:O79"/>
    <mergeCell ref="S79:T79"/>
    <mergeCell ref="U79:V79"/>
    <mergeCell ref="F80:I80"/>
    <mergeCell ref="N80:O80"/>
    <mergeCell ref="S80:T80"/>
    <mergeCell ref="U80:V80"/>
    <mergeCell ref="F81:I81"/>
    <mergeCell ref="N81:O81"/>
    <mergeCell ref="S81:T81"/>
    <mergeCell ref="U81:V81"/>
    <mergeCell ref="C82:D82"/>
    <mergeCell ref="F82:I82"/>
    <mergeCell ref="N82:O82"/>
    <mergeCell ref="R82:T82"/>
    <mergeCell ref="U82:W82"/>
    <mergeCell ref="F83:I83"/>
    <mergeCell ref="N83:O83"/>
    <mergeCell ref="S83:T83"/>
    <mergeCell ref="U83:V83"/>
    <mergeCell ref="F84:I84"/>
    <mergeCell ref="N84:O84"/>
    <mergeCell ref="S84:T84"/>
    <mergeCell ref="U84:V84"/>
    <mergeCell ref="F85:I85"/>
    <mergeCell ref="N85:O85"/>
    <mergeCell ref="S85:T85"/>
    <mergeCell ref="U85:V85"/>
    <mergeCell ref="F86:I86"/>
    <mergeCell ref="N86:O86"/>
    <mergeCell ref="S86:T86"/>
    <mergeCell ref="U86:V86"/>
    <mergeCell ref="F87:I87"/>
    <mergeCell ref="N87:O87"/>
    <mergeCell ref="S87:T87"/>
    <mergeCell ref="U87:V87"/>
    <mergeCell ref="F88:I88"/>
    <mergeCell ref="N88:O88"/>
    <mergeCell ref="S88:T88"/>
    <mergeCell ref="U88:V88"/>
    <mergeCell ref="F89:I89"/>
    <mergeCell ref="N89:O89"/>
    <mergeCell ref="S89:T89"/>
    <mergeCell ref="U89:V89"/>
    <mergeCell ref="F90:I90"/>
    <mergeCell ref="N90:O90"/>
    <mergeCell ref="S90:T90"/>
    <mergeCell ref="U90:V90"/>
    <mergeCell ref="F91:I91"/>
    <mergeCell ref="N91:O91"/>
    <mergeCell ref="S91:T91"/>
    <mergeCell ref="U91:V91"/>
    <mergeCell ref="F92:I92"/>
    <mergeCell ref="N92:O92"/>
    <mergeCell ref="S92:T92"/>
    <mergeCell ref="U92:V92"/>
    <mergeCell ref="F93:I93"/>
    <mergeCell ref="N93:O93"/>
    <mergeCell ref="S93:T93"/>
    <mergeCell ref="U93:V93"/>
    <mergeCell ref="F94:I94"/>
    <mergeCell ref="N94:O94"/>
    <mergeCell ref="S94:T94"/>
    <mergeCell ref="U94:V94"/>
    <mergeCell ref="F95:I95"/>
    <mergeCell ref="N95:O95"/>
    <mergeCell ref="S95:T95"/>
    <mergeCell ref="U95:V95"/>
    <mergeCell ref="F96:I96"/>
    <mergeCell ref="N96:O96"/>
    <mergeCell ref="S96:T96"/>
    <mergeCell ref="U96:V96"/>
    <mergeCell ref="F97:I97"/>
    <mergeCell ref="N97:O97"/>
    <mergeCell ref="S97:T97"/>
    <mergeCell ref="U97:V97"/>
    <mergeCell ref="F98:I98"/>
    <mergeCell ref="N98:O98"/>
    <mergeCell ref="S98:T98"/>
    <mergeCell ref="U98:V98"/>
    <mergeCell ref="F99:I99"/>
    <mergeCell ref="N99:O99"/>
    <mergeCell ref="S99:T99"/>
    <mergeCell ref="U99:V99"/>
    <mergeCell ref="F100:I100"/>
    <mergeCell ref="N100:O100"/>
    <mergeCell ref="S100:T100"/>
    <mergeCell ref="U100:V100"/>
    <mergeCell ref="F101:I101"/>
    <mergeCell ref="N101:O101"/>
    <mergeCell ref="S101:T101"/>
    <mergeCell ref="U101:V101"/>
    <mergeCell ref="F102:I102"/>
    <mergeCell ref="N102:O102"/>
    <mergeCell ref="S102:T102"/>
    <mergeCell ref="U102:V102"/>
    <mergeCell ref="F103:I103"/>
    <mergeCell ref="N103:O103"/>
    <mergeCell ref="S103:T103"/>
    <mergeCell ref="U103:V103"/>
    <mergeCell ref="F104:I104"/>
    <mergeCell ref="N104:O104"/>
    <mergeCell ref="S104:T104"/>
    <mergeCell ref="U104:V104"/>
    <mergeCell ref="F105:I105"/>
    <mergeCell ref="N105:O105"/>
    <mergeCell ref="S105:T105"/>
    <mergeCell ref="U105:V105"/>
    <mergeCell ref="C106:D106"/>
    <mergeCell ref="F106:I106"/>
    <mergeCell ref="N106:O106"/>
    <mergeCell ref="R106:T106"/>
    <mergeCell ref="U106:W106"/>
    <mergeCell ref="F107:I107"/>
    <mergeCell ref="N107:O107"/>
    <mergeCell ref="S107:T107"/>
    <mergeCell ref="U107:V107"/>
    <mergeCell ref="F108:I108"/>
    <mergeCell ref="N108:O108"/>
    <mergeCell ref="S108:T108"/>
    <mergeCell ref="U108:V108"/>
    <mergeCell ref="F109:I109"/>
    <mergeCell ref="N109:O109"/>
    <mergeCell ref="S109:T109"/>
    <mergeCell ref="U109:V109"/>
    <mergeCell ref="F110:I110"/>
    <mergeCell ref="N110:O110"/>
    <mergeCell ref="S110:T110"/>
    <mergeCell ref="U110:V110"/>
    <mergeCell ref="F111:I111"/>
    <mergeCell ref="N111:O111"/>
    <mergeCell ref="S111:T111"/>
    <mergeCell ref="U111:V111"/>
    <mergeCell ref="F112:I112"/>
    <mergeCell ref="N112:O112"/>
    <mergeCell ref="S112:T112"/>
    <mergeCell ref="U112:V112"/>
    <mergeCell ref="F113:I113"/>
    <mergeCell ref="N113:O113"/>
    <mergeCell ref="S113:T113"/>
    <mergeCell ref="U113:V113"/>
    <mergeCell ref="F114:I114"/>
    <mergeCell ref="N114:O114"/>
    <mergeCell ref="S114:T114"/>
    <mergeCell ref="U114:V114"/>
    <mergeCell ref="F115:I115"/>
    <mergeCell ref="N115:O115"/>
    <mergeCell ref="S115:T115"/>
    <mergeCell ref="U115:V115"/>
    <mergeCell ref="F116:I116"/>
    <mergeCell ref="N116:O116"/>
    <mergeCell ref="S116:T116"/>
    <mergeCell ref="U116:V116"/>
    <mergeCell ref="F117:I117"/>
    <mergeCell ref="N117:O117"/>
    <mergeCell ref="S117:T117"/>
    <mergeCell ref="U117:V117"/>
    <mergeCell ref="F118:I118"/>
    <mergeCell ref="N118:O118"/>
    <mergeCell ref="S118:T118"/>
    <mergeCell ref="U118:V118"/>
    <mergeCell ref="F119:I119"/>
    <mergeCell ref="N119:O119"/>
    <mergeCell ref="S119:T119"/>
    <mergeCell ref="U119:V119"/>
    <mergeCell ref="F120:I120"/>
    <mergeCell ref="N120:O120"/>
    <mergeCell ref="S120:T120"/>
    <mergeCell ref="U120:V120"/>
    <mergeCell ref="F121:I121"/>
    <mergeCell ref="N121:O121"/>
    <mergeCell ref="S121:T121"/>
    <mergeCell ref="U121:V121"/>
    <mergeCell ref="F122:I122"/>
    <mergeCell ref="N122:O122"/>
    <mergeCell ref="S122:T122"/>
    <mergeCell ref="U122:V122"/>
    <mergeCell ref="F123:I123"/>
    <mergeCell ref="N123:O123"/>
    <mergeCell ref="S123:T123"/>
    <mergeCell ref="U123:V123"/>
    <mergeCell ref="F124:I124"/>
    <mergeCell ref="N124:O124"/>
    <mergeCell ref="S124:T124"/>
    <mergeCell ref="U124:V124"/>
    <mergeCell ref="F125:I125"/>
    <mergeCell ref="N125:O125"/>
    <mergeCell ref="S125:T125"/>
    <mergeCell ref="U125:V125"/>
    <mergeCell ref="F126:I126"/>
    <mergeCell ref="N126:O126"/>
    <mergeCell ref="S126:T126"/>
    <mergeCell ref="U126:V126"/>
    <mergeCell ref="F127:I127"/>
    <mergeCell ref="N127:O127"/>
    <mergeCell ref="S127:T127"/>
    <mergeCell ref="U127:V127"/>
    <mergeCell ref="F128:I128"/>
    <mergeCell ref="N128:O128"/>
    <mergeCell ref="S128:T128"/>
    <mergeCell ref="U128:V128"/>
    <mergeCell ref="F129:I129"/>
    <mergeCell ref="N129:O129"/>
    <mergeCell ref="S129:T129"/>
    <mergeCell ref="U129:V129"/>
    <mergeCell ref="C130:D130"/>
    <mergeCell ref="F130:I130"/>
    <mergeCell ref="N130:O130"/>
    <mergeCell ref="R130:T130"/>
    <mergeCell ref="U130:W130"/>
    <mergeCell ref="F131:I131"/>
    <mergeCell ref="N131:O131"/>
    <mergeCell ref="S131:T131"/>
    <mergeCell ref="U131:V131"/>
    <mergeCell ref="F132:I132"/>
    <mergeCell ref="N132:O132"/>
    <mergeCell ref="S132:T132"/>
    <mergeCell ref="U132:V132"/>
    <mergeCell ref="F133:I133"/>
    <mergeCell ref="N133:O133"/>
    <mergeCell ref="S133:T133"/>
    <mergeCell ref="U133:V133"/>
    <mergeCell ref="F134:I134"/>
    <mergeCell ref="N134:O134"/>
    <mergeCell ref="S134:T134"/>
    <mergeCell ref="U134:V134"/>
    <mergeCell ref="F135:I135"/>
    <mergeCell ref="N135:O135"/>
    <mergeCell ref="S135:T135"/>
    <mergeCell ref="U135:V135"/>
    <mergeCell ref="F136:I136"/>
    <mergeCell ref="N136:O136"/>
    <mergeCell ref="S136:T136"/>
    <mergeCell ref="U136:V136"/>
    <mergeCell ref="F137:I137"/>
    <mergeCell ref="N137:O137"/>
    <mergeCell ref="S137:T137"/>
    <mergeCell ref="U137:V137"/>
    <mergeCell ref="F138:I138"/>
    <mergeCell ref="N138:O138"/>
    <mergeCell ref="S138:T138"/>
    <mergeCell ref="U138:V138"/>
    <mergeCell ref="F139:I139"/>
    <mergeCell ref="N139:O139"/>
    <mergeCell ref="S139:T139"/>
    <mergeCell ref="U139:V139"/>
    <mergeCell ref="F140:I140"/>
    <mergeCell ref="N140:O140"/>
    <mergeCell ref="S140:T140"/>
    <mergeCell ref="U140:V140"/>
    <mergeCell ref="F141:I141"/>
    <mergeCell ref="N141:O141"/>
    <mergeCell ref="S141:T141"/>
    <mergeCell ref="U141:V141"/>
    <mergeCell ref="F142:I142"/>
    <mergeCell ref="N142:O142"/>
    <mergeCell ref="S142:T142"/>
    <mergeCell ref="U142:V142"/>
    <mergeCell ref="F143:I143"/>
    <mergeCell ref="N143:O143"/>
    <mergeCell ref="S143:T143"/>
    <mergeCell ref="U143:V143"/>
    <mergeCell ref="F144:I144"/>
    <mergeCell ref="N144:O144"/>
    <mergeCell ref="S144:T144"/>
    <mergeCell ref="U144:V144"/>
    <mergeCell ref="F145:I145"/>
    <mergeCell ref="N145:O145"/>
    <mergeCell ref="S145:T145"/>
    <mergeCell ref="U145:V145"/>
    <mergeCell ref="F146:I146"/>
    <mergeCell ref="N146:O146"/>
    <mergeCell ref="S146:T146"/>
    <mergeCell ref="U146:V146"/>
    <mergeCell ref="F147:I147"/>
    <mergeCell ref="N147:O147"/>
    <mergeCell ref="S147:T147"/>
    <mergeCell ref="U147:V147"/>
    <mergeCell ref="F148:I148"/>
    <mergeCell ref="N148:O148"/>
    <mergeCell ref="S148:T148"/>
    <mergeCell ref="U148:V148"/>
    <mergeCell ref="F149:I149"/>
    <mergeCell ref="N149:O149"/>
    <mergeCell ref="S149:T149"/>
    <mergeCell ref="U149:V149"/>
    <mergeCell ref="F150:I150"/>
    <mergeCell ref="N150:O150"/>
    <mergeCell ref="S150:T150"/>
    <mergeCell ref="U150:V150"/>
    <mergeCell ref="F151:I151"/>
    <mergeCell ref="N151:O151"/>
    <mergeCell ref="S151:T151"/>
    <mergeCell ref="U151:V151"/>
    <mergeCell ref="F152:I152"/>
    <mergeCell ref="N152:O152"/>
    <mergeCell ref="S152:T152"/>
    <mergeCell ref="U152:V152"/>
    <mergeCell ref="F153:I153"/>
    <mergeCell ref="N153:O153"/>
    <mergeCell ref="S153:T153"/>
    <mergeCell ref="U153:V153"/>
    <mergeCell ref="C154:D154"/>
    <mergeCell ref="F154:I154"/>
    <mergeCell ref="N154:O154"/>
    <mergeCell ref="R154:T154"/>
    <mergeCell ref="U154:W154"/>
    <mergeCell ref="F155:I155"/>
    <mergeCell ref="N155:O155"/>
    <mergeCell ref="S155:T155"/>
    <mergeCell ref="U155:V155"/>
    <mergeCell ref="F156:I156"/>
    <mergeCell ref="N156:O156"/>
    <mergeCell ref="S156:T156"/>
    <mergeCell ref="U156:V156"/>
    <mergeCell ref="F157:I157"/>
    <mergeCell ref="N157:O157"/>
    <mergeCell ref="S157:T157"/>
    <mergeCell ref="U157:V157"/>
    <mergeCell ref="F158:I158"/>
    <mergeCell ref="N158:O158"/>
    <mergeCell ref="S158:T158"/>
    <mergeCell ref="U158:V158"/>
    <mergeCell ref="F159:I159"/>
    <mergeCell ref="N159:O159"/>
    <mergeCell ref="S159:T159"/>
    <mergeCell ref="U159:V159"/>
    <mergeCell ref="F160:I160"/>
    <mergeCell ref="N160:O160"/>
    <mergeCell ref="S160:T160"/>
    <mergeCell ref="U160:V160"/>
    <mergeCell ref="F161:I161"/>
    <mergeCell ref="N161:O161"/>
    <mergeCell ref="S161:T161"/>
    <mergeCell ref="U161:V161"/>
    <mergeCell ref="F162:I162"/>
    <mergeCell ref="N162:O162"/>
    <mergeCell ref="S162:T162"/>
    <mergeCell ref="U162:V162"/>
    <mergeCell ref="F163:I163"/>
    <mergeCell ref="N163:O163"/>
    <mergeCell ref="S163:T163"/>
    <mergeCell ref="U163:V163"/>
    <mergeCell ref="F164:I164"/>
    <mergeCell ref="N164:O164"/>
    <mergeCell ref="S164:T164"/>
    <mergeCell ref="U164:V164"/>
    <mergeCell ref="F165:I165"/>
    <mergeCell ref="N165:O165"/>
    <mergeCell ref="S165:T165"/>
    <mergeCell ref="U165:V165"/>
    <mergeCell ref="F166:I166"/>
    <mergeCell ref="N166:O166"/>
    <mergeCell ref="S166:T166"/>
    <mergeCell ref="U166:V166"/>
    <mergeCell ref="F167:I167"/>
    <mergeCell ref="N167:O167"/>
    <mergeCell ref="S167:T167"/>
    <mergeCell ref="U167:V167"/>
    <mergeCell ref="F168:I168"/>
    <mergeCell ref="N168:O168"/>
    <mergeCell ref="S168:T168"/>
    <mergeCell ref="U168:V168"/>
    <mergeCell ref="F169:I169"/>
    <mergeCell ref="N169:O169"/>
    <mergeCell ref="S169:T169"/>
    <mergeCell ref="U169:V169"/>
    <mergeCell ref="F170:I170"/>
    <mergeCell ref="N170:O170"/>
    <mergeCell ref="S170:T170"/>
    <mergeCell ref="U170:V170"/>
    <mergeCell ref="F171:I171"/>
    <mergeCell ref="N171:O171"/>
    <mergeCell ref="S171:T171"/>
    <mergeCell ref="U171:V171"/>
    <mergeCell ref="F172:I172"/>
    <mergeCell ref="N172:O172"/>
    <mergeCell ref="S172:T172"/>
    <mergeCell ref="U172:V172"/>
    <mergeCell ref="F173:I173"/>
    <mergeCell ref="N173:O173"/>
    <mergeCell ref="S173:T173"/>
    <mergeCell ref="U173:V173"/>
    <mergeCell ref="F174:I174"/>
    <mergeCell ref="N174:O174"/>
    <mergeCell ref="S174:T174"/>
    <mergeCell ref="U174:V174"/>
    <mergeCell ref="F175:I175"/>
    <mergeCell ref="N175:O175"/>
    <mergeCell ref="S175:T175"/>
    <mergeCell ref="U175:V175"/>
    <mergeCell ref="F176:I176"/>
    <mergeCell ref="N176:O176"/>
    <mergeCell ref="S176:T176"/>
    <mergeCell ref="U176:V176"/>
    <mergeCell ref="F177:I177"/>
    <mergeCell ref="N177:O177"/>
    <mergeCell ref="S177:T177"/>
    <mergeCell ref="U177:V177"/>
    <mergeCell ref="C178:D178"/>
    <mergeCell ref="F178:I178"/>
    <mergeCell ref="N178:O178"/>
    <mergeCell ref="R178:T178"/>
    <mergeCell ref="U178:W178"/>
    <mergeCell ref="F179:I179"/>
    <mergeCell ref="N179:O179"/>
    <mergeCell ref="S179:T179"/>
    <mergeCell ref="U179:V179"/>
    <mergeCell ref="F180:I180"/>
    <mergeCell ref="N180:O180"/>
    <mergeCell ref="S180:T180"/>
    <mergeCell ref="U180:V180"/>
    <mergeCell ref="F181:I181"/>
    <mergeCell ref="N181:O181"/>
    <mergeCell ref="S181:T181"/>
    <mergeCell ref="U181:V181"/>
    <mergeCell ref="F182:I182"/>
    <mergeCell ref="N182:O182"/>
    <mergeCell ref="S182:T182"/>
    <mergeCell ref="U182:V182"/>
    <mergeCell ref="F183:I183"/>
    <mergeCell ref="N183:O183"/>
    <mergeCell ref="S183:T183"/>
    <mergeCell ref="U183:V183"/>
    <mergeCell ref="F184:I184"/>
    <mergeCell ref="N184:O184"/>
    <mergeCell ref="S184:T184"/>
    <mergeCell ref="U184:V184"/>
    <mergeCell ref="F185:I185"/>
    <mergeCell ref="N185:O185"/>
    <mergeCell ref="S185:T185"/>
    <mergeCell ref="U185:V185"/>
    <mergeCell ref="F186:I186"/>
    <mergeCell ref="N186:O186"/>
    <mergeCell ref="S186:T186"/>
    <mergeCell ref="U186:V186"/>
    <mergeCell ref="F187:I187"/>
    <mergeCell ref="N187:O187"/>
    <mergeCell ref="S187:T187"/>
    <mergeCell ref="U187:V187"/>
    <mergeCell ref="F188:I188"/>
    <mergeCell ref="N188:O188"/>
    <mergeCell ref="S188:T188"/>
    <mergeCell ref="U188:V188"/>
    <mergeCell ref="F189:I189"/>
    <mergeCell ref="N189:O189"/>
    <mergeCell ref="S189:T189"/>
    <mergeCell ref="U189:V189"/>
    <mergeCell ref="F190:I190"/>
    <mergeCell ref="N190:O190"/>
    <mergeCell ref="S190:T190"/>
    <mergeCell ref="U190:V190"/>
    <mergeCell ref="F191:I191"/>
    <mergeCell ref="N191:O191"/>
    <mergeCell ref="S191:T191"/>
    <mergeCell ref="U191:V191"/>
    <mergeCell ref="F192:I192"/>
    <mergeCell ref="N192:O192"/>
    <mergeCell ref="S192:T192"/>
    <mergeCell ref="U192:V192"/>
    <mergeCell ref="F193:I193"/>
    <mergeCell ref="N193:O193"/>
    <mergeCell ref="S193:T193"/>
    <mergeCell ref="U193:V193"/>
    <mergeCell ref="F194:I194"/>
    <mergeCell ref="N194:O194"/>
    <mergeCell ref="S194:T194"/>
    <mergeCell ref="U194:V194"/>
    <mergeCell ref="F195:I195"/>
    <mergeCell ref="N195:O195"/>
    <mergeCell ref="S195:T195"/>
    <mergeCell ref="U195:V195"/>
    <mergeCell ref="F196:I196"/>
    <mergeCell ref="N196:O196"/>
    <mergeCell ref="S196:T196"/>
    <mergeCell ref="U196:V196"/>
    <mergeCell ref="F197:I197"/>
    <mergeCell ref="N197:O197"/>
    <mergeCell ref="S197:T197"/>
    <mergeCell ref="U197:V197"/>
    <mergeCell ref="F198:I198"/>
    <mergeCell ref="N198:O198"/>
    <mergeCell ref="S198:T198"/>
    <mergeCell ref="U198:V198"/>
    <mergeCell ref="F199:I199"/>
    <mergeCell ref="N199:O199"/>
    <mergeCell ref="S199:T199"/>
    <mergeCell ref="U199:V199"/>
    <mergeCell ref="F200:I200"/>
    <mergeCell ref="N200:O200"/>
    <mergeCell ref="S200:T200"/>
    <mergeCell ref="U200:V200"/>
    <mergeCell ref="F201:I201"/>
    <mergeCell ref="N201:O201"/>
    <mergeCell ref="S201:T201"/>
    <mergeCell ref="U201:V201"/>
    <mergeCell ref="C202:D202"/>
    <mergeCell ref="F202:I202"/>
    <mergeCell ref="N202:O202"/>
    <mergeCell ref="R202:T202"/>
    <mergeCell ref="U202:W202"/>
    <mergeCell ref="F203:I203"/>
    <mergeCell ref="N203:O203"/>
    <mergeCell ref="S203:T203"/>
    <mergeCell ref="U203:V203"/>
    <mergeCell ref="F204:I204"/>
    <mergeCell ref="N204:O204"/>
    <mergeCell ref="S204:T204"/>
    <mergeCell ref="U204:V204"/>
    <mergeCell ref="F205:I205"/>
    <mergeCell ref="N205:O205"/>
    <mergeCell ref="S205:T205"/>
    <mergeCell ref="U205:V205"/>
    <mergeCell ref="F206:I206"/>
    <mergeCell ref="N206:O206"/>
    <mergeCell ref="S206:T206"/>
    <mergeCell ref="U206:V206"/>
    <mergeCell ref="F207:I207"/>
    <mergeCell ref="N207:O207"/>
    <mergeCell ref="S207:T207"/>
    <mergeCell ref="U207:V207"/>
    <mergeCell ref="F208:I208"/>
    <mergeCell ref="N208:O208"/>
    <mergeCell ref="S208:T208"/>
    <mergeCell ref="U208:V208"/>
    <mergeCell ref="F209:I209"/>
    <mergeCell ref="N209:O209"/>
    <mergeCell ref="S209:T209"/>
    <mergeCell ref="U209:V209"/>
    <mergeCell ref="F210:I210"/>
    <mergeCell ref="N210:O210"/>
    <mergeCell ref="S210:T210"/>
    <mergeCell ref="U210:V210"/>
    <mergeCell ref="F211:I211"/>
    <mergeCell ref="N211:O211"/>
    <mergeCell ref="S211:T211"/>
    <mergeCell ref="U211:V211"/>
    <mergeCell ref="F212:I212"/>
    <mergeCell ref="N212:O212"/>
    <mergeCell ref="S212:T212"/>
    <mergeCell ref="U212:V212"/>
    <mergeCell ref="F213:I213"/>
    <mergeCell ref="N213:O213"/>
    <mergeCell ref="S213:T213"/>
    <mergeCell ref="U213:V213"/>
    <mergeCell ref="F214:I214"/>
    <mergeCell ref="N214:O214"/>
    <mergeCell ref="S214:T214"/>
    <mergeCell ref="U214:V214"/>
    <mergeCell ref="F215:I215"/>
    <mergeCell ref="N215:O215"/>
    <mergeCell ref="S215:T215"/>
    <mergeCell ref="U215:V215"/>
    <mergeCell ref="F216:I216"/>
    <mergeCell ref="N216:O216"/>
    <mergeCell ref="S216:T216"/>
    <mergeCell ref="U216:V216"/>
    <mergeCell ref="F217:I217"/>
    <mergeCell ref="N217:O217"/>
    <mergeCell ref="S217:T217"/>
    <mergeCell ref="U217:V217"/>
    <mergeCell ref="F218:I218"/>
    <mergeCell ref="N218:O218"/>
    <mergeCell ref="S218:T218"/>
    <mergeCell ref="U218:V218"/>
    <mergeCell ref="F219:I219"/>
    <mergeCell ref="N219:O219"/>
    <mergeCell ref="S219:T219"/>
    <mergeCell ref="U219:V219"/>
    <mergeCell ref="F220:I220"/>
    <mergeCell ref="N220:O220"/>
    <mergeCell ref="S220:T220"/>
    <mergeCell ref="U220:V220"/>
    <mergeCell ref="F221:I221"/>
    <mergeCell ref="N221:O221"/>
    <mergeCell ref="S221:T221"/>
    <mergeCell ref="U221:V221"/>
    <mergeCell ref="F222:I222"/>
    <mergeCell ref="N222:O222"/>
    <mergeCell ref="S222:T222"/>
    <mergeCell ref="U222:V222"/>
    <mergeCell ref="F223:I223"/>
    <mergeCell ref="N223:O223"/>
    <mergeCell ref="S223:T223"/>
    <mergeCell ref="U223:V223"/>
    <mergeCell ref="F224:I224"/>
    <mergeCell ref="N224:O224"/>
    <mergeCell ref="S224:T224"/>
    <mergeCell ref="U224:V224"/>
    <mergeCell ref="F225:I225"/>
    <mergeCell ref="N225:O225"/>
    <mergeCell ref="S225:T225"/>
    <mergeCell ref="U225:V225"/>
    <mergeCell ref="C226:D226"/>
    <mergeCell ref="F226:I226"/>
    <mergeCell ref="N226:O226"/>
    <mergeCell ref="R226:T226"/>
    <mergeCell ref="U226:W226"/>
    <mergeCell ref="F227:I227"/>
    <mergeCell ref="N227:O227"/>
    <mergeCell ref="S227:T227"/>
    <mergeCell ref="U227:V227"/>
    <mergeCell ref="F228:I228"/>
    <mergeCell ref="N228:O228"/>
    <mergeCell ref="S228:T228"/>
    <mergeCell ref="U228:V228"/>
    <mergeCell ref="F229:I229"/>
    <mergeCell ref="N229:O229"/>
    <mergeCell ref="S229:T229"/>
    <mergeCell ref="U229:V229"/>
    <mergeCell ref="F230:I230"/>
    <mergeCell ref="N230:O230"/>
    <mergeCell ref="S230:T230"/>
    <mergeCell ref="U230:V230"/>
    <mergeCell ref="F231:I231"/>
    <mergeCell ref="N231:O231"/>
    <mergeCell ref="S231:T231"/>
    <mergeCell ref="U231:V231"/>
    <mergeCell ref="F232:I232"/>
    <mergeCell ref="N232:O232"/>
    <mergeCell ref="S232:T232"/>
    <mergeCell ref="U232:V232"/>
    <mergeCell ref="F233:I233"/>
    <mergeCell ref="N233:O233"/>
    <mergeCell ref="S233:T233"/>
    <mergeCell ref="U233:V233"/>
    <mergeCell ref="F234:I234"/>
    <mergeCell ref="N234:O234"/>
    <mergeCell ref="S234:T234"/>
    <mergeCell ref="U234:V234"/>
    <mergeCell ref="F235:I235"/>
    <mergeCell ref="N235:O235"/>
    <mergeCell ref="S235:T235"/>
    <mergeCell ref="U235:V235"/>
    <mergeCell ref="F236:I236"/>
    <mergeCell ref="N236:O236"/>
    <mergeCell ref="S236:T236"/>
    <mergeCell ref="U236:V236"/>
    <mergeCell ref="F237:I237"/>
    <mergeCell ref="N237:O237"/>
    <mergeCell ref="S237:T237"/>
    <mergeCell ref="U237:V237"/>
    <mergeCell ref="F238:I238"/>
    <mergeCell ref="N238:O238"/>
    <mergeCell ref="S238:T238"/>
    <mergeCell ref="U238:V238"/>
    <mergeCell ref="F239:I239"/>
    <mergeCell ref="N239:O239"/>
    <mergeCell ref="S239:T239"/>
    <mergeCell ref="U239:V239"/>
    <mergeCell ref="F240:I240"/>
    <mergeCell ref="N240:O240"/>
    <mergeCell ref="S240:T240"/>
    <mergeCell ref="U240:V240"/>
    <mergeCell ref="F241:I241"/>
    <mergeCell ref="N241:O241"/>
    <mergeCell ref="S241:T241"/>
    <mergeCell ref="U241:V241"/>
    <mergeCell ref="F242:I242"/>
    <mergeCell ref="N242:O242"/>
    <mergeCell ref="S242:T242"/>
    <mergeCell ref="U242:V242"/>
    <mergeCell ref="F243:I243"/>
    <mergeCell ref="N243:O243"/>
    <mergeCell ref="S243:T243"/>
    <mergeCell ref="U243:V243"/>
    <mergeCell ref="F244:I244"/>
    <mergeCell ref="N244:O244"/>
    <mergeCell ref="S244:T244"/>
    <mergeCell ref="U244:V244"/>
    <mergeCell ref="F245:I245"/>
    <mergeCell ref="N245:O245"/>
    <mergeCell ref="S245:T245"/>
    <mergeCell ref="U245:V245"/>
    <mergeCell ref="F246:I246"/>
    <mergeCell ref="N246:O246"/>
    <mergeCell ref="S246:T246"/>
    <mergeCell ref="U246:V246"/>
    <mergeCell ref="F247:I247"/>
    <mergeCell ref="N247:O247"/>
    <mergeCell ref="S247:T247"/>
    <mergeCell ref="U247:V247"/>
    <mergeCell ref="F248:I248"/>
    <mergeCell ref="N248:O248"/>
    <mergeCell ref="S248:T248"/>
    <mergeCell ref="U248:V248"/>
    <mergeCell ref="F249:I249"/>
    <mergeCell ref="N249:O249"/>
    <mergeCell ref="S249:T249"/>
    <mergeCell ref="U249:V249"/>
    <mergeCell ref="C250:D250"/>
    <mergeCell ref="F250:I250"/>
    <mergeCell ref="N250:O250"/>
    <mergeCell ref="R250:T250"/>
    <mergeCell ref="U250:W250"/>
    <mergeCell ref="F251:I251"/>
    <mergeCell ref="N251:O251"/>
    <mergeCell ref="S251:T251"/>
    <mergeCell ref="U251:V251"/>
    <mergeCell ref="F252:I252"/>
    <mergeCell ref="N252:O252"/>
    <mergeCell ref="S252:T252"/>
    <mergeCell ref="U252:V252"/>
    <mergeCell ref="F253:I253"/>
    <mergeCell ref="N253:O253"/>
    <mergeCell ref="S253:T253"/>
    <mergeCell ref="U253:V253"/>
    <mergeCell ref="F254:I254"/>
    <mergeCell ref="N254:O254"/>
    <mergeCell ref="S254:T254"/>
    <mergeCell ref="U254:V254"/>
    <mergeCell ref="F255:I255"/>
    <mergeCell ref="N255:O255"/>
    <mergeCell ref="S255:T255"/>
    <mergeCell ref="U255:V255"/>
    <mergeCell ref="F256:I256"/>
    <mergeCell ref="N256:O256"/>
    <mergeCell ref="S256:T256"/>
    <mergeCell ref="U256:V256"/>
    <mergeCell ref="F257:I257"/>
    <mergeCell ref="N257:O257"/>
    <mergeCell ref="S257:T257"/>
    <mergeCell ref="U257:V257"/>
    <mergeCell ref="F258:I258"/>
    <mergeCell ref="N258:O258"/>
    <mergeCell ref="S258:T258"/>
    <mergeCell ref="U258:V258"/>
    <mergeCell ref="F259:I259"/>
    <mergeCell ref="N259:O259"/>
    <mergeCell ref="S259:T259"/>
    <mergeCell ref="U259:V259"/>
    <mergeCell ref="F260:I260"/>
    <mergeCell ref="N260:O260"/>
    <mergeCell ref="S260:T260"/>
    <mergeCell ref="U260:V260"/>
    <mergeCell ref="F261:I261"/>
    <mergeCell ref="N261:O261"/>
    <mergeCell ref="S261:T261"/>
    <mergeCell ref="U261:V261"/>
    <mergeCell ref="F262:I262"/>
    <mergeCell ref="N262:O262"/>
    <mergeCell ref="S262:T262"/>
    <mergeCell ref="U262:V262"/>
    <mergeCell ref="F263:I263"/>
    <mergeCell ref="N263:O263"/>
    <mergeCell ref="S263:T263"/>
    <mergeCell ref="U263:V263"/>
    <mergeCell ref="F264:I264"/>
    <mergeCell ref="N264:O264"/>
    <mergeCell ref="S264:T264"/>
    <mergeCell ref="U264:V264"/>
    <mergeCell ref="F265:I265"/>
    <mergeCell ref="N265:O265"/>
    <mergeCell ref="S265:T265"/>
    <mergeCell ref="U265:V265"/>
    <mergeCell ref="F266:I266"/>
    <mergeCell ref="N266:O266"/>
    <mergeCell ref="S266:T266"/>
    <mergeCell ref="U266:V266"/>
    <mergeCell ref="F267:I267"/>
    <mergeCell ref="N267:O267"/>
    <mergeCell ref="S267:T267"/>
    <mergeCell ref="U267:V267"/>
    <mergeCell ref="F268:I268"/>
    <mergeCell ref="N268:O268"/>
    <mergeCell ref="S268:T268"/>
    <mergeCell ref="U268:V268"/>
    <mergeCell ref="F269:I269"/>
    <mergeCell ref="N269:O269"/>
    <mergeCell ref="S269:T269"/>
    <mergeCell ref="U269:V269"/>
    <mergeCell ref="F270:I270"/>
    <mergeCell ref="N270:O270"/>
    <mergeCell ref="S270:T270"/>
    <mergeCell ref="U270:V270"/>
    <mergeCell ref="F271:I271"/>
    <mergeCell ref="N271:O271"/>
    <mergeCell ref="S271:T271"/>
    <mergeCell ref="U271:V271"/>
    <mergeCell ref="F272:I272"/>
    <mergeCell ref="N272:O272"/>
    <mergeCell ref="S272:T272"/>
    <mergeCell ref="U272:V272"/>
    <mergeCell ref="F273:I273"/>
    <mergeCell ref="N273:O273"/>
    <mergeCell ref="S273:T273"/>
    <mergeCell ref="U273:V273"/>
    <mergeCell ref="C274:D274"/>
    <mergeCell ref="F274:I274"/>
    <mergeCell ref="N274:O274"/>
    <mergeCell ref="R274:T274"/>
    <mergeCell ref="U274:W274"/>
    <mergeCell ref="F275:I275"/>
    <mergeCell ref="N275:O275"/>
    <mergeCell ref="S275:T275"/>
    <mergeCell ref="U275:V275"/>
    <mergeCell ref="F276:I276"/>
    <mergeCell ref="N276:O276"/>
    <mergeCell ref="S276:T276"/>
    <mergeCell ref="U276:V276"/>
    <mergeCell ref="F277:I277"/>
    <mergeCell ref="N277:O277"/>
    <mergeCell ref="S277:T277"/>
    <mergeCell ref="U277:V277"/>
    <mergeCell ref="F278:I278"/>
    <mergeCell ref="N278:O278"/>
    <mergeCell ref="S278:T278"/>
    <mergeCell ref="U278:V278"/>
    <mergeCell ref="F279:I279"/>
    <mergeCell ref="N279:O279"/>
    <mergeCell ref="S279:T279"/>
    <mergeCell ref="U279:V279"/>
    <mergeCell ref="F280:I280"/>
    <mergeCell ref="N280:O280"/>
    <mergeCell ref="S280:T280"/>
    <mergeCell ref="U280:V280"/>
    <mergeCell ref="F281:I281"/>
    <mergeCell ref="N281:O281"/>
    <mergeCell ref="S281:T281"/>
    <mergeCell ref="U281:V281"/>
    <mergeCell ref="F282:I282"/>
    <mergeCell ref="N282:O282"/>
    <mergeCell ref="S282:T282"/>
    <mergeCell ref="U282:V282"/>
    <mergeCell ref="F283:I283"/>
    <mergeCell ref="N283:O283"/>
    <mergeCell ref="S283:T283"/>
    <mergeCell ref="U283:V283"/>
    <mergeCell ref="F284:I284"/>
    <mergeCell ref="N284:O284"/>
    <mergeCell ref="S284:T284"/>
    <mergeCell ref="U284:V284"/>
    <mergeCell ref="F285:I285"/>
    <mergeCell ref="N285:O285"/>
    <mergeCell ref="S285:T285"/>
    <mergeCell ref="U285:V285"/>
    <mergeCell ref="F286:I286"/>
    <mergeCell ref="N286:O286"/>
    <mergeCell ref="S286:T286"/>
    <mergeCell ref="U286:V286"/>
    <mergeCell ref="F287:I287"/>
    <mergeCell ref="N287:O287"/>
    <mergeCell ref="S287:T287"/>
    <mergeCell ref="U287:V287"/>
    <mergeCell ref="F288:I288"/>
    <mergeCell ref="N288:O288"/>
    <mergeCell ref="S288:T288"/>
    <mergeCell ref="U288:V288"/>
    <mergeCell ref="F289:I289"/>
    <mergeCell ref="N289:O289"/>
    <mergeCell ref="S289:T289"/>
    <mergeCell ref="U289:V289"/>
    <mergeCell ref="F290:I290"/>
    <mergeCell ref="N290:O290"/>
    <mergeCell ref="S290:T290"/>
    <mergeCell ref="U290:V290"/>
    <mergeCell ref="F291:I291"/>
    <mergeCell ref="N291:O291"/>
    <mergeCell ref="S291:T291"/>
    <mergeCell ref="U291:V291"/>
    <mergeCell ref="F292:I292"/>
    <mergeCell ref="N292:O292"/>
    <mergeCell ref="S292:T292"/>
    <mergeCell ref="U292:V292"/>
    <mergeCell ref="F293:I293"/>
    <mergeCell ref="N293:O293"/>
    <mergeCell ref="S293:T293"/>
    <mergeCell ref="U293:V293"/>
    <mergeCell ref="F294:I294"/>
    <mergeCell ref="N294:O294"/>
    <mergeCell ref="S294:T294"/>
    <mergeCell ref="U294:V294"/>
    <mergeCell ref="F295:I295"/>
    <mergeCell ref="N295:O295"/>
    <mergeCell ref="S295:T295"/>
    <mergeCell ref="U295:V295"/>
    <mergeCell ref="F296:I296"/>
    <mergeCell ref="N296:O296"/>
    <mergeCell ref="S296:T296"/>
    <mergeCell ref="U296:V296"/>
    <mergeCell ref="F297:I297"/>
    <mergeCell ref="N297:O297"/>
    <mergeCell ref="S297:T297"/>
    <mergeCell ref="U297:V297"/>
    <mergeCell ref="C298:D298"/>
    <mergeCell ref="F298:I298"/>
    <mergeCell ref="N298:O298"/>
    <mergeCell ref="R298:T298"/>
    <mergeCell ref="U298:W298"/>
    <mergeCell ref="F299:I299"/>
    <mergeCell ref="N299:O299"/>
    <mergeCell ref="S299:T299"/>
    <mergeCell ref="U299:V299"/>
    <mergeCell ref="F300:I300"/>
    <mergeCell ref="N300:O300"/>
    <mergeCell ref="S300:T300"/>
    <mergeCell ref="U300:V300"/>
    <mergeCell ref="F301:I301"/>
    <mergeCell ref="N301:O301"/>
    <mergeCell ref="S301:T301"/>
    <mergeCell ref="U301:V301"/>
    <mergeCell ref="F302:I302"/>
    <mergeCell ref="N302:O302"/>
    <mergeCell ref="S302:T302"/>
    <mergeCell ref="U302:V302"/>
    <mergeCell ref="F303:I303"/>
    <mergeCell ref="N303:O303"/>
    <mergeCell ref="S303:T303"/>
    <mergeCell ref="U303:V303"/>
    <mergeCell ref="F304:I304"/>
    <mergeCell ref="N304:O304"/>
    <mergeCell ref="S304:T304"/>
    <mergeCell ref="U304:V304"/>
    <mergeCell ref="F305:I305"/>
    <mergeCell ref="N305:O305"/>
    <mergeCell ref="S305:T305"/>
    <mergeCell ref="U305:V305"/>
    <mergeCell ref="F306:I306"/>
    <mergeCell ref="N306:O306"/>
    <mergeCell ref="S306:T306"/>
    <mergeCell ref="U306:V306"/>
    <mergeCell ref="F307:I307"/>
    <mergeCell ref="N307:O307"/>
    <mergeCell ref="S307:T307"/>
    <mergeCell ref="U307:V307"/>
    <mergeCell ref="F308:I308"/>
    <mergeCell ref="N308:O308"/>
    <mergeCell ref="S308:T308"/>
    <mergeCell ref="U308:V308"/>
    <mergeCell ref="F309:I309"/>
    <mergeCell ref="N309:O309"/>
    <mergeCell ref="S309:T309"/>
    <mergeCell ref="U309:V309"/>
    <mergeCell ref="F310:I310"/>
    <mergeCell ref="N310:O310"/>
    <mergeCell ref="S310:T310"/>
    <mergeCell ref="U310:V310"/>
    <mergeCell ref="F311:I311"/>
    <mergeCell ref="N311:O311"/>
    <mergeCell ref="S311:T311"/>
    <mergeCell ref="U311:V311"/>
    <mergeCell ref="F312:I312"/>
    <mergeCell ref="N312:O312"/>
    <mergeCell ref="S312:T312"/>
    <mergeCell ref="U312:V312"/>
    <mergeCell ref="F313:I313"/>
    <mergeCell ref="N313:O313"/>
    <mergeCell ref="S313:T313"/>
    <mergeCell ref="U313:V313"/>
    <mergeCell ref="F314:I314"/>
    <mergeCell ref="N314:O314"/>
    <mergeCell ref="S314:T314"/>
    <mergeCell ref="U314:V314"/>
    <mergeCell ref="F315:I315"/>
    <mergeCell ref="N315:O315"/>
    <mergeCell ref="S315:T315"/>
    <mergeCell ref="U315:V315"/>
    <mergeCell ref="F316:I316"/>
    <mergeCell ref="N316:O316"/>
    <mergeCell ref="S316:T316"/>
    <mergeCell ref="U316:V316"/>
    <mergeCell ref="F317:I317"/>
    <mergeCell ref="N317:O317"/>
    <mergeCell ref="S317:T317"/>
    <mergeCell ref="U317:V317"/>
    <mergeCell ref="F318:I318"/>
    <mergeCell ref="N318:O318"/>
    <mergeCell ref="S318:T318"/>
    <mergeCell ref="U318:V318"/>
    <mergeCell ref="F319:I319"/>
    <mergeCell ref="N319:O319"/>
    <mergeCell ref="S319:T319"/>
    <mergeCell ref="U319:V319"/>
    <mergeCell ref="F320:I320"/>
    <mergeCell ref="N320:O320"/>
    <mergeCell ref="S320:T320"/>
    <mergeCell ref="U320:V320"/>
    <mergeCell ref="F321:I321"/>
    <mergeCell ref="N321:O321"/>
    <mergeCell ref="S321:T321"/>
    <mergeCell ref="U321:V321"/>
    <mergeCell ref="C322:D322"/>
    <mergeCell ref="F322:I322"/>
    <mergeCell ref="N322:O322"/>
    <mergeCell ref="R322:T322"/>
    <mergeCell ref="U322:W322"/>
    <mergeCell ref="F323:I323"/>
    <mergeCell ref="N323:O323"/>
    <mergeCell ref="S323:T323"/>
    <mergeCell ref="U323:V323"/>
    <mergeCell ref="F324:I324"/>
    <mergeCell ref="N324:O324"/>
    <mergeCell ref="S324:T324"/>
    <mergeCell ref="U324:V324"/>
    <mergeCell ref="F325:I325"/>
    <mergeCell ref="N325:O325"/>
    <mergeCell ref="S325:T325"/>
    <mergeCell ref="U325:V325"/>
    <mergeCell ref="F326:I326"/>
    <mergeCell ref="N326:O326"/>
    <mergeCell ref="S326:T326"/>
    <mergeCell ref="U326:V326"/>
    <mergeCell ref="F327:I327"/>
    <mergeCell ref="N327:O327"/>
    <mergeCell ref="S327:T327"/>
    <mergeCell ref="U327:V327"/>
    <mergeCell ref="F328:I328"/>
    <mergeCell ref="N328:O328"/>
    <mergeCell ref="S328:T328"/>
    <mergeCell ref="U328:V328"/>
    <mergeCell ref="F329:I329"/>
    <mergeCell ref="N329:O329"/>
    <mergeCell ref="S329:T329"/>
    <mergeCell ref="U329:V329"/>
    <mergeCell ref="F330:I330"/>
    <mergeCell ref="N330:O330"/>
    <mergeCell ref="S330:T330"/>
    <mergeCell ref="U330:V330"/>
    <mergeCell ref="F331:I331"/>
    <mergeCell ref="N331:O331"/>
    <mergeCell ref="S331:T331"/>
    <mergeCell ref="U331:V331"/>
    <mergeCell ref="F332:I332"/>
    <mergeCell ref="N332:O332"/>
    <mergeCell ref="S332:T332"/>
    <mergeCell ref="U332:V332"/>
    <mergeCell ref="F333:I333"/>
    <mergeCell ref="N333:O333"/>
    <mergeCell ref="S333:T333"/>
    <mergeCell ref="U333:V333"/>
    <mergeCell ref="F334:I334"/>
    <mergeCell ref="N334:O334"/>
    <mergeCell ref="S334:T334"/>
    <mergeCell ref="U334:V334"/>
    <mergeCell ref="F335:I335"/>
    <mergeCell ref="N335:O335"/>
    <mergeCell ref="S335:T335"/>
    <mergeCell ref="U335:V335"/>
    <mergeCell ref="F336:I336"/>
    <mergeCell ref="N336:O336"/>
    <mergeCell ref="S336:T336"/>
    <mergeCell ref="U336:V336"/>
    <mergeCell ref="F337:I337"/>
    <mergeCell ref="N337:O337"/>
    <mergeCell ref="S337:T337"/>
    <mergeCell ref="U337:V337"/>
    <mergeCell ref="F338:I338"/>
    <mergeCell ref="N338:O338"/>
    <mergeCell ref="S338:T338"/>
    <mergeCell ref="U338:V338"/>
    <mergeCell ref="F339:I339"/>
    <mergeCell ref="N339:O339"/>
    <mergeCell ref="S339:T339"/>
    <mergeCell ref="U339:V339"/>
    <mergeCell ref="F340:I340"/>
    <mergeCell ref="N340:O340"/>
    <mergeCell ref="S340:T340"/>
    <mergeCell ref="U340:V340"/>
    <mergeCell ref="F341:I341"/>
    <mergeCell ref="N341:O341"/>
    <mergeCell ref="S341:T341"/>
    <mergeCell ref="U341:V341"/>
    <mergeCell ref="F342:I342"/>
    <mergeCell ref="N342:O342"/>
    <mergeCell ref="S342:T342"/>
    <mergeCell ref="U342:V342"/>
    <mergeCell ref="F343:I343"/>
    <mergeCell ref="N343:O343"/>
    <mergeCell ref="S343:T343"/>
    <mergeCell ref="U343:V343"/>
    <mergeCell ref="F344:I344"/>
    <mergeCell ref="N344:O344"/>
    <mergeCell ref="S344:T344"/>
    <mergeCell ref="U344:V344"/>
    <mergeCell ref="F345:I345"/>
    <mergeCell ref="N345:O345"/>
    <mergeCell ref="S345:T345"/>
    <mergeCell ref="U345:V345"/>
    <mergeCell ref="C346:D346"/>
    <mergeCell ref="F346:I346"/>
    <mergeCell ref="N346:O346"/>
    <mergeCell ref="R346:T346"/>
    <mergeCell ref="U346:W346"/>
    <mergeCell ref="F347:I347"/>
    <mergeCell ref="N347:O347"/>
    <mergeCell ref="S347:T347"/>
    <mergeCell ref="U347:V347"/>
    <mergeCell ref="F348:I348"/>
    <mergeCell ref="N348:O348"/>
    <mergeCell ref="S348:T348"/>
    <mergeCell ref="U348:V348"/>
    <mergeCell ref="F349:I349"/>
    <mergeCell ref="N349:O349"/>
    <mergeCell ref="S349:T349"/>
    <mergeCell ref="U349:V349"/>
    <mergeCell ref="F350:I350"/>
    <mergeCell ref="N350:O350"/>
    <mergeCell ref="S350:T350"/>
    <mergeCell ref="U350:V350"/>
    <mergeCell ref="F351:I351"/>
    <mergeCell ref="N351:O351"/>
    <mergeCell ref="S351:T351"/>
    <mergeCell ref="U351:V351"/>
    <mergeCell ref="F352:I352"/>
    <mergeCell ref="N352:O352"/>
    <mergeCell ref="S352:T352"/>
    <mergeCell ref="U352:V352"/>
    <mergeCell ref="F353:I353"/>
    <mergeCell ref="N353:O353"/>
    <mergeCell ref="S353:T353"/>
    <mergeCell ref="U353:V353"/>
    <mergeCell ref="F354:I354"/>
    <mergeCell ref="N354:O354"/>
    <mergeCell ref="S354:T354"/>
    <mergeCell ref="U354:V354"/>
    <mergeCell ref="F355:I355"/>
    <mergeCell ref="N355:O355"/>
    <mergeCell ref="S355:T355"/>
    <mergeCell ref="U355:V355"/>
    <mergeCell ref="F356:I356"/>
    <mergeCell ref="N356:O356"/>
    <mergeCell ref="S356:T356"/>
    <mergeCell ref="U356:V356"/>
    <mergeCell ref="F357:I357"/>
    <mergeCell ref="N357:O357"/>
    <mergeCell ref="S357:T357"/>
    <mergeCell ref="U357:V357"/>
    <mergeCell ref="F358:I358"/>
    <mergeCell ref="N358:O358"/>
    <mergeCell ref="S358:T358"/>
    <mergeCell ref="U358:V358"/>
    <mergeCell ref="F359:I359"/>
    <mergeCell ref="N359:O359"/>
    <mergeCell ref="S359:T359"/>
    <mergeCell ref="U359:V359"/>
    <mergeCell ref="F360:I360"/>
    <mergeCell ref="N360:O360"/>
    <mergeCell ref="S360:T360"/>
    <mergeCell ref="U360:V360"/>
    <mergeCell ref="F361:I361"/>
    <mergeCell ref="N361:O361"/>
    <mergeCell ref="S361:T361"/>
    <mergeCell ref="U361:V361"/>
    <mergeCell ref="F362:I362"/>
    <mergeCell ref="N362:O362"/>
    <mergeCell ref="S362:T362"/>
    <mergeCell ref="U362:V362"/>
    <mergeCell ref="F363:I363"/>
    <mergeCell ref="N363:O363"/>
    <mergeCell ref="S363:T363"/>
    <mergeCell ref="U363:V363"/>
    <mergeCell ref="F364:I364"/>
    <mergeCell ref="N364:O364"/>
    <mergeCell ref="S364:T364"/>
    <mergeCell ref="U364:V364"/>
    <mergeCell ref="F365:I365"/>
    <mergeCell ref="N365:O365"/>
    <mergeCell ref="S365:T365"/>
    <mergeCell ref="U365:V365"/>
    <mergeCell ref="F366:I366"/>
    <mergeCell ref="N366:O366"/>
    <mergeCell ref="S366:T366"/>
    <mergeCell ref="U366:V366"/>
    <mergeCell ref="F367:I367"/>
    <mergeCell ref="N367:O367"/>
    <mergeCell ref="S367:T367"/>
    <mergeCell ref="U367:V367"/>
    <mergeCell ref="F368:I368"/>
    <mergeCell ref="N368:O368"/>
    <mergeCell ref="S368:T368"/>
    <mergeCell ref="U368:V368"/>
    <mergeCell ref="F369:I369"/>
    <mergeCell ref="N369:O369"/>
    <mergeCell ref="S369:T369"/>
    <mergeCell ref="U369:V369"/>
  </mergeCells>
  <conditionalFormatting sqref="N22:P22">
    <cfRule type="cellIs" priority="1" dxfId="24" operator="greaterThan" stopIfTrue="1">
      <formula>$I$18</formula>
    </cfRule>
  </conditionalFormatting>
  <conditionalFormatting sqref="N25:P25">
    <cfRule type="cellIs" priority="2" dxfId="24" operator="lessThan" stopIfTrue="1">
      <formula>0</formula>
    </cfRule>
  </conditionalFormatting>
  <conditionalFormatting sqref="N12:N16">
    <cfRule type="expression" priority="3" dxfId="25" stopIfTrue="1">
      <formula>ISBLANK($N$14)</formula>
    </cfRule>
  </conditionalFormatting>
  <conditionalFormatting sqref="N20:P21 N24:P24">
    <cfRule type="expression" priority="4" dxfId="24" stopIfTrue="1">
      <formula>$I$18&lt;$M$22</formula>
    </cfRule>
  </conditionalFormatting>
  <conditionalFormatting sqref="I18:J18">
    <cfRule type="expression" priority="5" dxfId="25" stopIfTrue="1">
      <formula>$N$22=""</formula>
    </cfRule>
    <cfRule type="cellIs" priority="6" dxfId="24" operator="lessThan" stopIfTrue="1">
      <formula>$N$22</formula>
    </cfRule>
  </conditionalFormatting>
  <dataValidations count="3">
    <dataValidation type="list" showInputMessage="1" showErrorMessage="1" sqref="J27:J33 J35:J57 J59:J81 J83:J105 J107:J129 J131:J153 J155:J177 J179:J201 J203:J225 J227:J249 J251:J273 J275:J297 J299:J321 J323:J345 J347:J369">
      <formula1>"10%,8%,非課税"</formula1>
    </dataValidation>
    <dataValidation allowBlank="1" showInputMessage="1" showErrorMessage="1" imeMode="off" sqref="K27:K369 E27:E33 E35:E57 E59:E81 E83:E105 E107:E129 E131:E153 E155:E177 E179:E201 E203:E225 E227:E249 E251:E273 E275:E297 E299:E321 M27:M369 E323:E345 E347:E369"/>
    <dataValidation allowBlank="1" showInputMessage="1" showErrorMessage="1" imeMode="on" sqref="F83:F105 F27:F33 K15:K16 F155:F177 E10:K10 F179:F201 F131:F153 F107:F129 F59:F81 F227:F249 F299:F321 F323:F345 F275:F297 F203:F225 F251:F273 F35:F57 E16 F347:F369"/>
  </dataValidations>
  <printOptions horizontalCentered="1" verticalCentered="1"/>
  <pageMargins left="0.5511811023622047" right="0.5511811023622047" top="0.6692913385826772" bottom="0.4330708661417323" header="0.5118110236220472" footer="0.2755905511811024"/>
  <pageSetup blackAndWhite="1" horizontalDpi="600" verticalDpi="600" orientation="landscape" paperSize="9" r:id="rId3"/>
  <headerFooter alignWithMargins="0">
    <oddFooter>&amp;C&amp;9&amp;P ﾍﾟｰｼﾞ&amp;R&amp;"ＭＳ Ｐ明朝,標準"&amp;8★太枠欄は記入する必要はありません。</oddFooter>
  </headerFooter>
  <rowBreaks count="14" manualBreakCount="14">
    <brk id="33" min="2" max="22" man="1"/>
    <brk id="57" max="23" man="1"/>
    <brk id="81" max="23" man="1"/>
    <brk id="105" max="23" man="1"/>
    <brk id="129" max="23" man="1"/>
    <brk id="153" max="23" man="1"/>
    <brk id="177" max="23" man="1"/>
    <brk id="201" max="23" man="1"/>
    <brk id="225" max="23" man="1"/>
    <brk id="249" max="23" man="1"/>
    <brk id="273" max="23" man="1"/>
    <brk id="297" max="23" man="1"/>
    <brk id="321" max="23" man="1"/>
    <brk id="345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G371"/>
  <sheetViews>
    <sheetView showGridLines="0" view="pageBreakPreview" zoomScale="80" zoomScaleNormal="80" zoomScaleSheetLayoutView="80" zoomScalePageLayoutView="0" workbookViewId="0" topLeftCell="A1">
      <pane ySplit="3" topLeftCell="A4" activePane="bottomLeft" state="frozen"/>
      <selection pane="topLeft" activeCell="S22" sqref="S22:T22"/>
      <selection pane="bottomLeft" activeCell="C6" sqref="C6:W6"/>
    </sheetView>
  </sheetViews>
  <sheetFormatPr defaultColWidth="9.00390625" defaultRowHeight="13.5"/>
  <cols>
    <col min="1" max="1" width="4.75390625" style="4" customWidth="1"/>
    <col min="2" max="2" width="0.74609375" style="4" customWidth="1"/>
    <col min="3" max="3" width="3.75390625" style="4" customWidth="1"/>
    <col min="4" max="4" width="11.125" style="4" customWidth="1"/>
    <col min="5" max="5" width="7.375" style="4" customWidth="1"/>
    <col min="6" max="6" width="8.875" style="4" customWidth="1"/>
    <col min="7" max="7" width="7.25390625" style="4" customWidth="1"/>
    <col min="8" max="8" width="5.375" style="4" customWidth="1"/>
    <col min="9" max="9" width="9.75390625" style="4" customWidth="1"/>
    <col min="10" max="10" width="5.375" style="4" customWidth="1"/>
    <col min="11" max="11" width="7.00390625" style="4" customWidth="1"/>
    <col min="12" max="12" width="4.625" style="4" customWidth="1"/>
    <col min="13" max="13" width="9.75390625" style="4" customWidth="1"/>
    <col min="14" max="14" width="7.375" style="4" customWidth="1"/>
    <col min="15" max="15" width="6.875" style="4" customWidth="1"/>
    <col min="16" max="16" width="1.37890625" style="4" customWidth="1"/>
    <col min="17" max="17" width="1.12109375" style="4" customWidth="1"/>
    <col min="18" max="22" width="7.625" style="4" customWidth="1"/>
    <col min="23" max="23" width="1.75390625" style="4" customWidth="1"/>
    <col min="24" max="24" width="0.6171875" style="4" customWidth="1"/>
    <col min="25" max="30" width="9.00390625" style="4" customWidth="1"/>
    <col min="31" max="33" width="9.00390625" style="4" hidden="1" customWidth="1"/>
    <col min="34" max="34" width="9.00390625" style="4" customWidth="1"/>
    <col min="35" max="16384" width="9.00390625" style="4" customWidth="1"/>
  </cols>
  <sheetData>
    <row r="1" spans="5:14" ht="15.75" customHeight="1">
      <c r="E1" s="11"/>
      <c r="N1" s="11"/>
    </row>
    <row r="2" spans="2:24" ht="26.25" customHeight="1">
      <c r="B2" s="2"/>
      <c r="C2" s="207" t="s">
        <v>28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"/>
    </row>
    <row r="3" spans="2:24" ht="15" customHeight="1">
      <c r="B3" s="2"/>
      <c r="C3" s="208" t="s">
        <v>10</v>
      </c>
      <c r="D3" s="209"/>
      <c r="E3" s="69" t="s">
        <v>15</v>
      </c>
      <c r="F3" s="208" t="s">
        <v>16</v>
      </c>
      <c r="G3" s="210"/>
      <c r="H3" s="210"/>
      <c r="I3" s="210"/>
      <c r="J3" s="81"/>
      <c r="K3" s="69" t="s">
        <v>29</v>
      </c>
      <c r="L3" s="69" t="s">
        <v>18</v>
      </c>
      <c r="M3" s="69" t="s">
        <v>19</v>
      </c>
      <c r="N3" s="211" t="s">
        <v>20</v>
      </c>
      <c r="O3" s="212"/>
      <c r="P3" s="213"/>
      <c r="Q3" s="70"/>
      <c r="R3" s="214" t="s">
        <v>30</v>
      </c>
      <c r="S3" s="215"/>
      <c r="T3" s="215"/>
      <c r="U3" s="216" t="s">
        <v>22</v>
      </c>
      <c r="V3" s="214"/>
      <c r="W3" s="216"/>
      <c r="X3" s="2"/>
    </row>
    <row r="4" spans="3:22" ht="20.25" customHeight="1">
      <c r="C4" s="21"/>
      <c r="D4" s="21"/>
      <c r="E4" s="22"/>
      <c r="F4" s="22"/>
      <c r="G4" s="22"/>
      <c r="H4" s="22"/>
      <c r="I4" s="22"/>
      <c r="J4" s="22"/>
      <c r="K4" s="22"/>
      <c r="L4" s="22"/>
      <c r="M4" s="22"/>
      <c r="N4" s="28"/>
      <c r="O4" s="22"/>
      <c r="P4" s="22"/>
      <c r="Q4" s="23"/>
      <c r="R4" s="24"/>
      <c r="S4" s="25"/>
      <c r="T4" s="24"/>
      <c r="U4" s="24"/>
      <c r="V4" s="24"/>
    </row>
    <row r="5" spans="2:24" ht="3.75" customHeight="1">
      <c r="B5" s="2"/>
      <c r="C5" s="2"/>
      <c r="D5" s="2"/>
      <c r="E5" s="2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ht="41.25" customHeight="1">
      <c r="B6" s="2"/>
      <c r="C6" s="200" t="s">
        <v>76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3"/>
    </row>
    <row r="7" spans="2:24" ht="9" customHeight="1">
      <c r="B7" s="2"/>
      <c r="C7" s="9"/>
      <c r="D7" s="9"/>
      <c r="E7" s="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1"/>
      <c r="S7" s="201"/>
      <c r="T7" s="201"/>
      <c r="U7" s="201"/>
      <c r="V7" s="201"/>
      <c r="W7" s="5"/>
      <c r="X7" s="3"/>
    </row>
    <row r="8" spans="2:24" ht="15" customHeight="1">
      <c r="B8" s="2"/>
      <c r="C8" s="9"/>
      <c r="D8" s="9"/>
      <c r="E8" s="204">
        <v>45036</v>
      </c>
      <c r="F8" s="204"/>
      <c r="G8" s="204"/>
      <c r="H8" s="204"/>
      <c r="I8" s="56"/>
      <c r="J8" s="56"/>
      <c r="K8" s="56"/>
      <c r="L8" s="56"/>
      <c r="M8" s="56"/>
      <c r="N8" s="6"/>
      <c r="O8" s="5"/>
      <c r="P8" s="5"/>
      <c r="Q8" s="5"/>
      <c r="R8" s="202"/>
      <c r="S8" s="202"/>
      <c r="T8" s="202"/>
      <c r="U8" s="202"/>
      <c r="V8" s="202"/>
      <c r="W8" s="205"/>
      <c r="X8" s="3"/>
    </row>
    <row r="9" spans="2:24" ht="3.75" customHeight="1">
      <c r="B9" s="2"/>
      <c r="C9" s="9"/>
      <c r="D9" s="9"/>
      <c r="E9" s="9"/>
      <c r="F9" s="9"/>
      <c r="G9" s="9"/>
      <c r="H9" s="9"/>
      <c r="I9" s="9"/>
      <c r="J9" s="9"/>
      <c r="K9" s="5"/>
      <c r="L9" s="5"/>
      <c r="M9" s="5"/>
      <c r="N9" s="5"/>
      <c r="O9" s="5"/>
      <c r="P9" s="5"/>
      <c r="Q9" s="5"/>
      <c r="R9" s="202"/>
      <c r="S9" s="202"/>
      <c r="T9" s="202"/>
      <c r="U9" s="202"/>
      <c r="V9" s="202"/>
      <c r="W9" s="205"/>
      <c r="X9" s="3"/>
    </row>
    <row r="10" spans="2:24" ht="18.75" customHeight="1">
      <c r="B10" s="2"/>
      <c r="C10" s="9"/>
      <c r="D10" s="9"/>
      <c r="E10" s="206" t="s">
        <v>75</v>
      </c>
      <c r="F10" s="206"/>
      <c r="G10" s="206"/>
      <c r="H10" s="206"/>
      <c r="I10" s="206"/>
      <c r="J10" s="57" t="s">
        <v>23</v>
      </c>
      <c r="K10" s="57"/>
      <c r="L10" s="57"/>
      <c r="M10" s="5"/>
      <c r="N10" s="5"/>
      <c r="O10" s="5"/>
      <c r="P10" s="5"/>
      <c r="Q10" s="5"/>
      <c r="R10" s="203"/>
      <c r="S10" s="203"/>
      <c r="T10" s="203"/>
      <c r="U10" s="203"/>
      <c r="V10" s="203"/>
      <c r="W10" s="205"/>
      <c r="X10" s="3"/>
    </row>
    <row r="11" spans="2:24" ht="6.75" customHeight="1" thickBot="1">
      <c r="B11" s="2"/>
      <c r="C11" s="9"/>
      <c r="D11" s="9"/>
      <c r="E11" s="58"/>
      <c r="F11" s="58"/>
      <c r="G11" s="58"/>
      <c r="H11" s="58"/>
      <c r="I11" s="58"/>
      <c r="J11" s="58"/>
      <c r="K11" s="57"/>
      <c r="L11" s="57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3"/>
    </row>
    <row r="12" spans="2:24" ht="21" customHeight="1">
      <c r="B12" s="2"/>
      <c r="C12" s="9"/>
      <c r="D12" s="9"/>
      <c r="E12" s="5"/>
      <c r="F12" s="10"/>
      <c r="G12" s="5"/>
      <c r="H12" s="5"/>
      <c r="I12" s="5"/>
      <c r="J12" s="5"/>
      <c r="K12" s="195" t="s">
        <v>85</v>
      </c>
      <c r="L12" s="196"/>
      <c r="M12" s="97" t="s">
        <v>77</v>
      </c>
      <c r="N12" s="197">
        <f>SUMIF(J$27:J$369,"10%",N$27:N$369)</f>
        <v>2530000</v>
      </c>
      <c r="O12" s="197"/>
      <c r="P12" s="89"/>
      <c r="Q12" s="5"/>
      <c r="R12" s="101" t="s">
        <v>74</v>
      </c>
      <c r="S12" s="189" t="s">
        <v>89</v>
      </c>
      <c r="T12" s="189"/>
      <c r="U12" s="189"/>
      <c r="V12" s="189"/>
      <c r="W12" s="189"/>
      <c r="X12" s="3"/>
    </row>
    <row r="13" spans="2:24" ht="21" customHeight="1">
      <c r="B13" s="2"/>
      <c r="C13" s="198" t="s">
        <v>11</v>
      </c>
      <c r="D13" s="198"/>
      <c r="E13" s="198"/>
      <c r="F13" s="198"/>
      <c r="G13" s="198"/>
      <c r="H13" s="198"/>
      <c r="I13" s="198"/>
      <c r="J13" s="5"/>
      <c r="K13" s="186" t="s">
        <v>85</v>
      </c>
      <c r="L13" s="187"/>
      <c r="M13" s="98" t="s">
        <v>80</v>
      </c>
      <c r="N13" s="199">
        <f>SUMIF(J$27:J$369,"8%",N$27:N$369)</f>
        <v>0</v>
      </c>
      <c r="O13" s="199"/>
      <c r="P13" s="90"/>
      <c r="Q13" s="8"/>
      <c r="R13" s="101" t="s">
        <v>24</v>
      </c>
      <c r="S13" s="189" t="s">
        <v>75</v>
      </c>
      <c r="T13" s="189"/>
      <c r="U13" s="189"/>
      <c r="V13" s="189"/>
      <c r="W13" s="189"/>
      <c r="X13" s="3"/>
    </row>
    <row r="14" spans="2:25" ht="21" customHeight="1">
      <c r="B14" s="2"/>
      <c r="C14" s="198"/>
      <c r="D14" s="198"/>
      <c r="E14" s="198"/>
      <c r="F14" s="198"/>
      <c r="G14" s="198"/>
      <c r="H14" s="198"/>
      <c r="I14" s="198"/>
      <c r="J14" s="82"/>
      <c r="K14" s="186" t="s">
        <v>85</v>
      </c>
      <c r="L14" s="187"/>
      <c r="M14" s="98" t="s">
        <v>78</v>
      </c>
      <c r="N14" s="199">
        <f>SUMIF(J$27:J$369,"非課税",N$27:N$369)</f>
        <v>0</v>
      </c>
      <c r="O14" s="199"/>
      <c r="P14" s="90"/>
      <c r="Q14" s="8"/>
      <c r="R14" s="101" t="s">
        <v>25</v>
      </c>
      <c r="S14" s="189" t="s">
        <v>90</v>
      </c>
      <c r="T14" s="189"/>
      <c r="U14" s="189"/>
      <c r="V14" s="189"/>
      <c r="W14" s="189"/>
      <c r="X14" s="3"/>
      <c r="Y14" s="88"/>
    </row>
    <row r="15" spans="2:24" ht="21" customHeight="1">
      <c r="B15" s="2"/>
      <c r="C15" s="185" t="s">
        <v>62</v>
      </c>
      <c r="D15" s="185"/>
      <c r="E15" s="102"/>
      <c r="F15" s="9"/>
      <c r="G15" s="9"/>
      <c r="H15" s="9"/>
      <c r="I15" s="79"/>
      <c r="J15" s="79"/>
      <c r="K15" s="186" t="s">
        <v>86</v>
      </c>
      <c r="L15" s="187"/>
      <c r="M15" s="99" t="s">
        <v>79</v>
      </c>
      <c r="N15" s="188">
        <f>IF(N12="","",ROUNDDOWN(N12*0.1,0))</f>
        <v>253000</v>
      </c>
      <c r="O15" s="188"/>
      <c r="P15" s="92"/>
      <c r="Q15" s="8"/>
      <c r="R15" s="101" t="s">
        <v>31</v>
      </c>
      <c r="S15" s="189" t="s">
        <v>83</v>
      </c>
      <c r="T15" s="189"/>
      <c r="U15" s="189"/>
      <c r="V15" s="189"/>
      <c r="W15" s="189"/>
      <c r="X15" s="3"/>
    </row>
    <row r="16" spans="1:24" ht="21" customHeight="1" thickBot="1">
      <c r="A16" s="11"/>
      <c r="B16" s="2"/>
      <c r="C16" s="185" t="s">
        <v>63</v>
      </c>
      <c r="D16" s="185"/>
      <c r="E16" s="190" t="s">
        <v>93</v>
      </c>
      <c r="F16" s="190"/>
      <c r="G16" s="190"/>
      <c r="H16" s="190"/>
      <c r="I16" s="190"/>
      <c r="J16" s="191"/>
      <c r="K16" s="192" t="s">
        <v>86</v>
      </c>
      <c r="L16" s="193"/>
      <c r="M16" s="100" t="s">
        <v>81</v>
      </c>
      <c r="N16" s="194">
        <f>IF(N13="","",ROUNDDOWN(N13*0.08,0))</f>
        <v>0</v>
      </c>
      <c r="O16" s="194"/>
      <c r="P16" s="91"/>
      <c r="Q16" s="8"/>
      <c r="R16" s="101" t="s">
        <v>0</v>
      </c>
      <c r="S16" s="189" t="s">
        <v>92</v>
      </c>
      <c r="T16" s="189"/>
      <c r="U16" s="189"/>
      <c r="V16" s="189"/>
      <c r="W16" s="189"/>
      <c r="X16" s="3"/>
    </row>
    <row r="17" spans="2:24" ht="21" customHeight="1" thickBot="1">
      <c r="B17" s="2"/>
      <c r="C17" s="9"/>
      <c r="D17" s="9"/>
      <c r="E17" s="5"/>
      <c r="F17" s="5"/>
      <c r="G17" s="5"/>
      <c r="H17" s="5"/>
      <c r="I17" s="5"/>
      <c r="J17" s="5"/>
      <c r="K17" s="5"/>
      <c r="L17" s="5"/>
      <c r="M17" s="5"/>
      <c r="N17" s="7"/>
      <c r="O17" s="7"/>
      <c r="P17" s="7"/>
      <c r="Q17" s="5"/>
      <c r="R17" s="101" t="s">
        <v>69</v>
      </c>
      <c r="S17" s="171" t="s">
        <v>91</v>
      </c>
      <c r="T17" s="171"/>
      <c r="U17" s="171"/>
      <c r="V17" s="171"/>
      <c r="W17" s="171"/>
      <c r="X17" s="3"/>
    </row>
    <row r="18" spans="2:24" ht="27" customHeight="1" thickBot="1">
      <c r="B18" s="2"/>
      <c r="C18" s="172" t="s">
        <v>13</v>
      </c>
      <c r="D18" s="173"/>
      <c r="E18" s="174"/>
      <c r="F18" s="175"/>
      <c r="G18" s="176" t="s">
        <v>14</v>
      </c>
      <c r="H18" s="176"/>
      <c r="I18" s="177">
        <f>10000000*1.1</f>
        <v>11000000</v>
      </c>
      <c r="J18" s="178"/>
      <c r="K18" s="179"/>
      <c r="L18" s="180" t="s">
        <v>27</v>
      </c>
      <c r="M18" s="173"/>
      <c r="N18" s="181">
        <f>IF(ISBLANK(K27),"",SUM(N12:N16))</f>
        <v>2783000</v>
      </c>
      <c r="O18" s="182"/>
      <c r="P18" s="46"/>
      <c r="Q18" s="5"/>
      <c r="R18" s="59" t="s">
        <v>12</v>
      </c>
      <c r="S18" s="103" t="s">
        <v>64</v>
      </c>
      <c r="T18" s="85" t="s">
        <v>26</v>
      </c>
      <c r="U18" s="183">
        <f>IF(K27="","",SUM($U$21:$V$29))</f>
        <v>2783000</v>
      </c>
      <c r="V18" s="184"/>
      <c r="W18" s="19"/>
      <c r="X18" s="3"/>
    </row>
    <row r="19" spans="2:24" ht="15" customHeight="1" thickBot="1">
      <c r="B19" s="2"/>
      <c r="C19" s="9"/>
      <c r="D19" s="9"/>
      <c r="E19" s="26">
        <f>IF(AND(ISNUMBER(N22),I18&lt;N22),"契約金額を出来高合計金額が上回ります。契約金額欄のコメントを確認して下さい。","")</f>
      </c>
      <c r="F19" s="5"/>
      <c r="G19" s="5"/>
      <c r="H19" s="5"/>
      <c r="I19" s="7"/>
      <c r="J19" s="7"/>
      <c r="K19" s="7"/>
      <c r="L19" s="7"/>
      <c r="M19" s="5"/>
      <c r="N19" s="5"/>
      <c r="O19" s="5"/>
      <c r="P19" s="5"/>
      <c r="Q19" s="5"/>
      <c r="R19" s="5"/>
      <c r="S19" s="5"/>
      <c r="T19" s="5"/>
      <c r="U19" s="165">
        <f>IF(N18=U18,"","エラー")</f>
      </c>
      <c r="V19" s="166"/>
      <c r="W19" s="166"/>
      <c r="X19" s="3"/>
    </row>
    <row r="20" spans="2:24" ht="19.5" customHeight="1">
      <c r="B20" s="2"/>
      <c r="C20" s="153" t="s">
        <v>96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5"/>
      <c r="N20" s="163">
        <v>1100000</v>
      </c>
      <c r="O20" s="164"/>
      <c r="P20" s="60"/>
      <c r="Q20" s="61"/>
      <c r="R20" s="167" t="s">
        <v>21</v>
      </c>
      <c r="S20" s="168"/>
      <c r="T20" s="168"/>
      <c r="U20" s="127" t="s">
        <v>22</v>
      </c>
      <c r="V20" s="169"/>
      <c r="W20" s="128"/>
      <c r="X20" s="3"/>
    </row>
    <row r="21" spans="2:24" ht="19.5" customHeight="1">
      <c r="B21" s="2"/>
      <c r="C21" s="153" t="s">
        <v>57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5"/>
      <c r="N21" s="161">
        <f>IF(ISNUMBER(N20),N18,"")</f>
        <v>2783000</v>
      </c>
      <c r="O21" s="170"/>
      <c r="P21" s="62"/>
      <c r="Q21" s="61"/>
      <c r="R21" s="50">
        <f>IF(ISERROR(SMALL($AG$27:$AG$77,1)),"",SMALL($AG$27:$AG$77,1))</f>
        <v>1</v>
      </c>
      <c r="S21" s="136" t="str">
        <f>IF(ISNUMBER(R21),LOOKUP(R21,'工種番号'!$C$4:$C$55,'工種番号'!$D$4:$D$55),"")</f>
        <v>共通仮設工事</v>
      </c>
      <c r="T21" s="137"/>
      <c r="U21" s="138">
        <f aca="true" t="shared" si="0" ref="U21:U33">IF(AND(ISNUMBER(R21),R21&lt;50),SUMIF($A$27:$A$369,R21,$N$27:$O$369),IF(R21=50,$N$15,IF(R21=51,$N$16,"")))</f>
        <v>2000000</v>
      </c>
      <c r="V21" s="139"/>
      <c r="W21" s="32"/>
      <c r="X21" s="3"/>
    </row>
    <row r="22" spans="2:24" ht="19.5" customHeight="1">
      <c r="B22" s="2"/>
      <c r="C22" s="153" t="s">
        <v>58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5"/>
      <c r="N22" s="161">
        <f>IF(ISNUMBER(N21),N20+N21,"")</f>
        <v>3883000</v>
      </c>
      <c r="O22" s="162"/>
      <c r="P22" s="62"/>
      <c r="Q22" s="61"/>
      <c r="R22" s="50">
        <f>IF(ISERROR(SMALL($AG$27:$AG$77,2)),"",SMALL($AG$27:$AG$77,2))</f>
        <v>2</v>
      </c>
      <c r="S22" s="136" t="str">
        <f>IF(ISNUMBER(R22),LOOKUP(R22,'工種番号'!$C$4:$C$55,'工種番号'!$D$4:$D$55),"")</f>
        <v>直接仮設工事</v>
      </c>
      <c r="T22" s="137"/>
      <c r="U22" s="138">
        <f t="shared" si="0"/>
        <v>500000</v>
      </c>
      <c r="V22" s="139"/>
      <c r="W22" s="32"/>
      <c r="X22" s="3"/>
    </row>
    <row r="23" spans="2:24" ht="19.5" customHeight="1">
      <c r="B23" s="2"/>
      <c r="C23" s="153" t="s">
        <v>59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5"/>
      <c r="N23" s="163">
        <v>0</v>
      </c>
      <c r="O23" s="164"/>
      <c r="P23" s="60"/>
      <c r="Q23" s="61"/>
      <c r="R23" s="50">
        <f>IF(ISERROR(SMALL($AG$27:$AG$77,3)),"",SMALL($AG$27:$AG$77,3))</f>
        <v>12</v>
      </c>
      <c r="S23" s="136" t="str">
        <f>IF(ISNUMBER(R23),LOOKUP(R23,'工種番号'!$C$4:$C$55,'工種番号'!$D$4:$D$55),"")</f>
        <v>石工事</v>
      </c>
      <c r="T23" s="137"/>
      <c r="U23" s="138">
        <f t="shared" si="0"/>
        <v>30000</v>
      </c>
      <c r="V23" s="139"/>
      <c r="W23" s="32"/>
      <c r="X23" s="3"/>
    </row>
    <row r="24" spans="2:24" ht="19.5" customHeight="1">
      <c r="B24" s="2"/>
      <c r="C24" s="153" t="s">
        <v>60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5"/>
      <c r="N24" s="156">
        <f>IF(ISNUMBER(N21),N21-N23,"")</f>
        <v>2783000</v>
      </c>
      <c r="O24" s="157"/>
      <c r="P24" s="62"/>
      <c r="Q24" s="61"/>
      <c r="R24" s="50">
        <f>IF(ISERROR(SMALL($AG$27:$AG$77,4)),"",SMALL($AG$27:$AG$77,4))</f>
        <v>32</v>
      </c>
      <c r="S24" s="136" t="str">
        <f>IF(ISNUMBER(R24),LOOKUP(R24,'工種番号'!$C$4:$C$55,'工種番号'!$D$4:$D$55),"")</f>
        <v>型枠工事</v>
      </c>
      <c r="T24" s="137"/>
      <c r="U24" s="138">
        <f t="shared" si="0"/>
        <v>0</v>
      </c>
      <c r="V24" s="139"/>
      <c r="W24" s="32"/>
      <c r="X24" s="3"/>
    </row>
    <row r="25" spans="2:24" ht="19.5" customHeight="1" thickBot="1">
      <c r="B25" s="2"/>
      <c r="C25" s="158" t="s">
        <v>61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60"/>
      <c r="N25" s="156">
        <f>IF(AND(ISNUMBER(I18),ISNUMBER(N22)),I18-N22,"")</f>
        <v>7117000</v>
      </c>
      <c r="O25" s="157"/>
      <c r="P25" s="63"/>
      <c r="Q25" s="61"/>
      <c r="R25" s="51">
        <f>IF(ISERROR(SMALL($AG$27:$AG$77,5)),"",SMALL($AG$27:$AG$77,5))</f>
        <v>50</v>
      </c>
      <c r="S25" s="136" t="str">
        <f>IF(ISNUMBER(R25),LOOKUP(R25,'工種番号'!$C$4:$C$55,'工種番号'!$D$4:$D$55),"")</f>
        <v>消費税 10%</v>
      </c>
      <c r="T25" s="137"/>
      <c r="U25" s="138">
        <f t="shared" si="0"/>
        <v>253000</v>
      </c>
      <c r="V25" s="139"/>
      <c r="W25" s="35"/>
      <c r="X25" s="3"/>
    </row>
    <row r="26" spans="2:24" ht="19.5" customHeight="1" thickTop="1">
      <c r="B26" s="2"/>
      <c r="C26" s="150" t="s">
        <v>10</v>
      </c>
      <c r="D26" s="151"/>
      <c r="E26" s="64" t="s">
        <v>15</v>
      </c>
      <c r="F26" s="150" t="s">
        <v>16</v>
      </c>
      <c r="G26" s="152"/>
      <c r="H26" s="152"/>
      <c r="I26" s="152"/>
      <c r="J26" s="96" t="s">
        <v>68</v>
      </c>
      <c r="K26" s="64" t="s">
        <v>17</v>
      </c>
      <c r="L26" s="64" t="s">
        <v>18</v>
      </c>
      <c r="M26" s="64" t="s">
        <v>19</v>
      </c>
      <c r="N26" s="150" t="s">
        <v>20</v>
      </c>
      <c r="O26" s="152"/>
      <c r="P26" s="65"/>
      <c r="Q26" s="42"/>
      <c r="R26" s="50">
        <f>IF(ISERROR(SMALL($AG$27:$AG$77,6)),"",SMALL($AG$27:$AG$77,6))</f>
        <v>51</v>
      </c>
      <c r="S26" s="136" t="str">
        <f>IF(ISNUMBER(R26),LOOKUP(R26,'工種番号'!$C$4:$C$55,'工種番号'!$D$4:$D$55),"")</f>
        <v>消費税  8%</v>
      </c>
      <c r="T26" s="137"/>
      <c r="U26" s="138">
        <f t="shared" si="0"/>
        <v>0</v>
      </c>
      <c r="V26" s="139"/>
      <c r="W26" s="36"/>
      <c r="X26" s="3"/>
    </row>
    <row r="27" spans="1:33" ht="21.75" customHeight="1">
      <c r="A27" s="11">
        <f>C27</f>
        <v>1</v>
      </c>
      <c r="B27" s="2"/>
      <c r="C27" s="43">
        <v>1</v>
      </c>
      <c r="D27" s="47" t="str">
        <f>IF(ISNUMBER(C27),LOOKUP(C27,'工種番号'!$C$4:$C$55,'工種番号'!$D$4:$D$55),"")</f>
        <v>共通仮設工事</v>
      </c>
      <c r="E27" s="86">
        <v>45036</v>
      </c>
      <c r="F27" s="133" t="s">
        <v>94</v>
      </c>
      <c r="G27" s="148"/>
      <c r="H27" s="148"/>
      <c r="I27" s="149"/>
      <c r="J27" s="104">
        <v>0.1</v>
      </c>
      <c r="K27" s="77">
        <v>1</v>
      </c>
      <c r="L27" s="74" t="s">
        <v>88</v>
      </c>
      <c r="M27" s="53">
        <v>2000000</v>
      </c>
      <c r="N27" s="110">
        <f>IF(AND(ISNUMBER(K27),ISNUMBER(M27)),ROUND(K27*M27,0),"")</f>
        <v>2000000</v>
      </c>
      <c r="O27" s="111"/>
      <c r="P27" s="66"/>
      <c r="Q27" s="67"/>
      <c r="R27" s="50">
        <f>IF(ISERROR(SMALL($AG$27:$AG$77,7)),"",SMALL($AG$27:$AG$77,7))</f>
      </c>
      <c r="S27" s="136">
        <f>IF(ISNUMBER(R27),LOOKUP(R27,'工種番号'!$C$4:$C$55,'工種番号'!$D$4:$D$55),"")</f>
      </c>
      <c r="T27" s="137"/>
      <c r="U27" s="138">
        <f t="shared" si="0"/>
      </c>
      <c r="V27" s="139"/>
      <c r="W27" s="33"/>
      <c r="X27" s="3"/>
      <c r="AE27" s="4">
        <v>1</v>
      </c>
      <c r="AF27" s="4">
        <f aca="true" t="shared" si="1" ref="AF27:AF74">COUNTIF($C$27:$C$370,AE27)</f>
        <v>1</v>
      </c>
      <c r="AG27" s="4">
        <f>IF(AF27&lt;&gt;0,AE27,"")</f>
        <v>1</v>
      </c>
    </row>
    <row r="28" spans="1:33" ht="21.75" customHeight="1">
      <c r="A28" s="11">
        <f aca="true" t="shared" si="2" ref="A28:A91">C28</f>
        <v>2</v>
      </c>
      <c r="B28" s="2"/>
      <c r="C28" s="43">
        <v>2</v>
      </c>
      <c r="D28" s="47" t="str">
        <f>IF(ISNUMBER(C28),LOOKUP(C28,'工種番号'!$C$4:$C$55,'工種番号'!$D$4:$D$55),"")</f>
        <v>直接仮設工事</v>
      </c>
      <c r="E28" s="86"/>
      <c r="F28" s="133" t="s">
        <v>95</v>
      </c>
      <c r="G28" s="148"/>
      <c r="H28" s="148"/>
      <c r="I28" s="149"/>
      <c r="J28" s="104">
        <v>0.1</v>
      </c>
      <c r="K28" s="77">
        <v>1</v>
      </c>
      <c r="L28" s="74" t="s">
        <v>88</v>
      </c>
      <c r="M28" s="53">
        <v>500000</v>
      </c>
      <c r="N28" s="110">
        <f aca="true" t="shared" si="3" ref="N28:N33">IF(AND(ISNUMBER(K28),ISNUMBER(M28)),ROUND(K28*M28,0),"")</f>
        <v>500000</v>
      </c>
      <c r="O28" s="111"/>
      <c r="P28" s="66"/>
      <c r="Q28" s="67"/>
      <c r="R28" s="50">
        <f>IF(ISERROR(SMALL($AG$27:$AG$77,8)),"",SMALL($AG$27:$AG$77,8))</f>
      </c>
      <c r="S28" s="136">
        <f>IF(ISNUMBER(R28),LOOKUP(R28,'工種番号'!$C$4:$C$55,'工種番号'!$D$4:$D$55),"")</f>
      </c>
      <c r="T28" s="137"/>
      <c r="U28" s="138">
        <f t="shared" si="0"/>
      </c>
      <c r="V28" s="139"/>
      <c r="W28" s="33"/>
      <c r="X28" s="3"/>
      <c r="AE28" s="4">
        <v>2</v>
      </c>
      <c r="AF28" s="4">
        <f t="shared" si="1"/>
        <v>1</v>
      </c>
      <c r="AG28" s="4">
        <f>IF(AF28&lt;&gt;0,AE28,"")</f>
        <v>2</v>
      </c>
    </row>
    <row r="29" spans="1:33" ht="21.75" customHeight="1">
      <c r="A29" s="11">
        <f t="shared" si="2"/>
        <v>12</v>
      </c>
      <c r="B29" s="2"/>
      <c r="C29" s="43">
        <v>12</v>
      </c>
      <c r="D29" s="47" t="str">
        <f>IF(ISNUMBER(C29),LOOKUP(C29,'工種番号'!$C$4:$C$55,'工種番号'!$D$4:$D$55),"")</f>
        <v>石工事</v>
      </c>
      <c r="E29" s="86"/>
      <c r="F29" s="133"/>
      <c r="G29" s="148"/>
      <c r="H29" s="148"/>
      <c r="I29" s="149"/>
      <c r="J29" s="104">
        <v>0.1</v>
      </c>
      <c r="K29" s="77">
        <v>1</v>
      </c>
      <c r="L29" s="74" t="s">
        <v>88</v>
      </c>
      <c r="M29" s="53">
        <v>30000</v>
      </c>
      <c r="N29" s="110">
        <f t="shared" si="3"/>
        <v>30000</v>
      </c>
      <c r="O29" s="111"/>
      <c r="P29" s="66"/>
      <c r="Q29" s="67"/>
      <c r="R29" s="50">
        <f>IF(ISERROR(SMALL($AG$27:$AG$77,9)),"",SMALL($AG$27:$AG$77,9))</f>
      </c>
      <c r="S29" s="136">
        <f>IF(ISNUMBER(R29),LOOKUP(R29,'工種番号'!$C$4:$C$55,'工種番号'!$D$4:$D$55),"")</f>
      </c>
      <c r="T29" s="137"/>
      <c r="U29" s="138">
        <f t="shared" si="0"/>
      </c>
      <c r="V29" s="139"/>
      <c r="W29" s="33"/>
      <c r="X29" s="3"/>
      <c r="AE29" s="4">
        <v>3</v>
      </c>
      <c r="AF29" s="4">
        <f t="shared" si="1"/>
        <v>0</v>
      </c>
      <c r="AG29" s="4">
        <f aca="true" t="shared" si="4" ref="AG29:AG85">IF(AF29&lt;&gt;0,AE29,"")</f>
      </c>
    </row>
    <row r="30" spans="1:33" ht="21.75" customHeight="1">
      <c r="A30" s="11">
        <f t="shared" si="2"/>
        <v>32</v>
      </c>
      <c r="B30" s="2"/>
      <c r="C30" s="43">
        <v>32</v>
      </c>
      <c r="D30" s="47" t="str">
        <f>IF(ISNUMBER(C30),LOOKUP(C30,'工種番号'!$C$4:$C$55,'工種番号'!$D$4:$D$55),"")</f>
        <v>型枠工事</v>
      </c>
      <c r="E30" s="86"/>
      <c r="F30" s="107"/>
      <c r="G30" s="146"/>
      <c r="H30" s="146"/>
      <c r="I30" s="147"/>
      <c r="J30" s="87"/>
      <c r="K30" s="77"/>
      <c r="L30" s="74"/>
      <c r="M30" s="53"/>
      <c r="N30" s="110">
        <f t="shared" si="3"/>
      </c>
      <c r="O30" s="111"/>
      <c r="P30" s="66"/>
      <c r="Q30" s="67"/>
      <c r="R30" s="50">
        <f>IF(ISERROR(SMALL($AG$27:$AG$77,10)),"",SMALL($AG$27:$AG$77,10))</f>
      </c>
      <c r="S30" s="136">
        <f>IF(ISNUMBER(R30),LOOKUP(R30,'工種番号'!$C$4:$C$55,'工種番号'!$D$4:$D$55),"")</f>
      </c>
      <c r="T30" s="137"/>
      <c r="U30" s="138">
        <f t="shared" si="0"/>
      </c>
      <c r="V30" s="139"/>
      <c r="W30" s="33"/>
      <c r="X30" s="3"/>
      <c r="AE30" s="4">
        <v>4</v>
      </c>
      <c r="AF30" s="4">
        <f t="shared" si="1"/>
        <v>0</v>
      </c>
      <c r="AG30" s="4">
        <f t="shared" si="4"/>
      </c>
    </row>
    <row r="31" spans="1:33" ht="21.75" customHeight="1">
      <c r="A31" s="11">
        <f t="shared" si="2"/>
        <v>0</v>
      </c>
      <c r="B31" s="2"/>
      <c r="C31" s="43"/>
      <c r="D31" s="47">
        <f>IF(ISNUMBER(C31),LOOKUP(C31,'工種番号'!$C$4:$C$55,'工種番号'!$D$4:$D$55),"")</f>
      </c>
      <c r="E31" s="86"/>
      <c r="F31" s="140"/>
      <c r="G31" s="141"/>
      <c r="H31" s="141"/>
      <c r="I31" s="142"/>
      <c r="J31" s="104"/>
      <c r="K31" s="77"/>
      <c r="L31" s="74"/>
      <c r="M31" s="53"/>
      <c r="N31" s="110">
        <f t="shared" si="3"/>
      </c>
      <c r="O31" s="111"/>
      <c r="P31" s="66"/>
      <c r="Q31" s="67"/>
      <c r="R31" s="50">
        <f>IF(ISERROR(SMALL($AG$27:$AG$77,11)),"",SMALL($AG$27:$AG$77,11))</f>
      </c>
      <c r="S31" s="136">
        <f>IF(ISNUMBER(R31),LOOKUP(R31,'工種番号'!$C$4:$C$55,'工種番号'!$D$4:$D$55),"")</f>
      </c>
      <c r="T31" s="137"/>
      <c r="U31" s="138">
        <f t="shared" si="0"/>
      </c>
      <c r="V31" s="139"/>
      <c r="W31" s="33"/>
      <c r="X31" s="3"/>
      <c r="AE31" s="4">
        <v>5</v>
      </c>
      <c r="AF31" s="4">
        <f t="shared" si="1"/>
        <v>0</v>
      </c>
      <c r="AG31" s="4">
        <f t="shared" si="4"/>
      </c>
    </row>
    <row r="32" spans="1:33" ht="21.75" customHeight="1">
      <c r="A32" s="11">
        <f t="shared" si="2"/>
        <v>0</v>
      </c>
      <c r="B32" s="2"/>
      <c r="C32" s="43"/>
      <c r="D32" s="47">
        <f>IF(ISNUMBER(C32),LOOKUP(C32,'工種番号'!$C$4:$C$55,'工種番号'!$D$4:$D$55),"")</f>
      </c>
      <c r="E32" s="86"/>
      <c r="F32" s="140"/>
      <c r="G32" s="141"/>
      <c r="H32" s="141"/>
      <c r="I32" s="142"/>
      <c r="J32" s="105"/>
      <c r="K32" s="77"/>
      <c r="L32" s="74"/>
      <c r="M32" s="53"/>
      <c r="N32" s="110">
        <f t="shared" si="3"/>
      </c>
      <c r="O32" s="111"/>
      <c r="P32" s="66"/>
      <c r="Q32" s="67"/>
      <c r="R32" s="50">
        <f>IF(ISERROR(SMALL($AG$27:$AG$77,12)),"",SMALL($AG$27:$AG$77,12))</f>
      </c>
      <c r="S32" s="136">
        <f>IF(ISNUMBER(R32),LOOKUP(R32,'工種番号'!$C$4:$C$55,'工種番号'!$D$4:$D$55),"")</f>
      </c>
      <c r="T32" s="137"/>
      <c r="U32" s="138">
        <f t="shared" si="0"/>
      </c>
      <c r="V32" s="139"/>
      <c r="W32" s="33"/>
      <c r="X32" s="3"/>
      <c r="AE32" s="4">
        <v>6</v>
      </c>
      <c r="AF32" s="4">
        <f t="shared" si="1"/>
        <v>0</v>
      </c>
      <c r="AG32" s="4">
        <f t="shared" si="4"/>
      </c>
    </row>
    <row r="33" spans="1:33" ht="21.75" customHeight="1" thickBot="1">
      <c r="A33" s="11">
        <f t="shared" si="2"/>
        <v>0</v>
      </c>
      <c r="B33" s="2"/>
      <c r="C33" s="43"/>
      <c r="D33" s="47">
        <f>IF(ISNUMBER(C33),LOOKUP(C33,'工種番号'!$C$4:$C$55,'工種番号'!$D$4:$D$55),"")</f>
      </c>
      <c r="E33" s="86"/>
      <c r="F33" s="107"/>
      <c r="G33" s="144"/>
      <c r="H33" s="144"/>
      <c r="I33" s="145"/>
      <c r="J33" s="106"/>
      <c r="K33" s="77"/>
      <c r="L33" s="74"/>
      <c r="M33" s="53"/>
      <c r="N33" s="110">
        <f t="shared" si="3"/>
      </c>
      <c r="O33" s="111"/>
      <c r="P33" s="66"/>
      <c r="Q33" s="67"/>
      <c r="R33" s="52">
        <f>IF(ISERROR(SMALL($AG$27:$AG$77,14)),"",SMALL($AG$27:$AG$77,14))</f>
      </c>
      <c r="S33" s="129">
        <f>IF(ISNUMBER(R33),LOOKUP(R33,'工種番号'!$C$4:$C$55,'工種番号'!$D$4:$D$55),"")</f>
      </c>
      <c r="T33" s="130"/>
      <c r="U33" s="131">
        <f t="shared" si="0"/>
      </c>
      <c r="V33" s="132"/>
      <c r="W33" s="34"/>
      <c r="X33" s="3"/>
      <c r="AE33" s="4">
        <v>8</v>
      </c>
      <c r="AF33" s="4">
        <f t="shared" si="1"/>
        <v>0</v>
      </c>
      <c r="AG33" s="4">
        <f t="shared" si="4"/>
      </c>
    </row>
    <row r="34" spans="1:33" ht="21.75" customHeight="1">
      <c r="A34" s="11"/>
      <c r="B34" s="2"/>
      <c r="C34" s="120" t="s">
        <v>10</v>
      </c>
      <c r="D34" s="121"/>
      <c r="E34" s="37" t="s">
        <v>15</v>
      </c>
      <c r="F34" s="120" t="s">
        <v>16</v>
      </c>
      <c r="G34" s="122"/>
      <c r="H34" s="122"/>
      <c r="I34" s="122"/>
      <c r="J34" s="83"/>
      <c r="K34" s="76" t="s">
        <v>17</v>
      </c>
      <c r="L34" s="37" t="s">
        <v>18</v>
      </c>
      <c r="M34" s="54" t="s">
        <v>19</v>
      </c>
      <c r="N34" s="123" t="s">
        <v>20</v>
      </c>
      <c r="O34" s="124"/>
      <c r="P34" s="68"/>
      <c r="Q34" s="67"/>
      <c r="R34" s="125" t="s">
        <v>21</v>
      </c>
      <c r="S34" s="126"/>
      <c r="T34" s="126"/>
      <c r="U34" s="127" t="s">
        <v>22</v>
      </c>
      <c r="V34" s="127"/>
      <c r="W34" s="128"/>
      <c r="X34" s="3"/>
      <c r="AE34" s="4">
        <v>9</v>
      </c>
      <c r="AF34" s="4">
        <f t="shared" si="1"/>
        <v>0</v>
      </c>
      <c r="AG34" s="4">
        <f t="shared" si="4"/>
      </c>
    </row>
    <row r="35" spans="1:33" ht="21.75" customHeight="1">
      <c r="A35" s="11">
        <f t="shared" si="2"/>
        <v>0</v>
      </c>
      <c r="B35" s="2"/>
      <c r="C35" s="44"/>
      <c r="D35" s="48">
        <f>IF(ISNUMBER(C35),LOOKUP(C35,'工種番号'!$C$4:$C$55,'工種番号'!$D$4:$D$55),"")</f>
      </c>
      <c r="E35" s="55"/>
      <c r="F35" s="133"/>
      <c r="G35" s="134"/>
      <c r="H35" s="134"/>
      <c r="I35" s="135"/>
      <c r="J35" s="93"/>
      <c r="K35" s="77"/>
      <c r="L35" s="30"/>
      <c r="M35" s="53"/>
      <c r="N35" s="110">
        <f aca="true" t="shared" si="5" ref="N35:N57">IF(AND(ISNUMBER(K35),ISNUMBER(M35)),ROUND(K35*M35,0),"")</f>
      </c>
      <c r="O35" s="111"/>
      <c r="P35" s="66"/>
      <c r="Q35" s="67"/>
      <c r="R35" s="51">
        <f>IF(ISERROR(SMALL($AG$27:$AG$77,15)),"",SMALL($AG$27:$AG$77,15))</f>
      </c>
      <c r="S35" s="136">
        <f>IF(ISNUMBER(R35),LOOKUP(R35,'工種番号'!$C$4:$C$55,'工種番号'!$D$4:$D$55),"")</f>
      </c>
      <c r="T35" s="137"/>
      <c r="U35" s="138">
        <f aca="true" t="shared" si="6" ref="U35:U57">IF(AND(ISNUMBER(R35),R35&lt;50),SUMIF($A$27:$A$369,R35,$N$27:$O$369),IF(R35=50,$N$15,IF(R35=51,$N$16,"")))</f>
      </c>
      <c r="V35" s="139"/>
      <c r="W35" s="33"/>
      <c r="X35" s="3"/>
      <c r="AE35" s="4">
        <v>10</v>
      </c>
      <c r="AF35" s="4">
        <f t="shared" si="1"/>
        <v>0</v>
      </c>
      <c r="AG35" s="4">
        <f t="shared" si="4"/>
      </c>
    </row>
    <row r="36" spans="1:33" ht="21.75" customHeight="1">
      <c r="A36" s="11">
        <f t="shared" si="2"/>
        <v>0</v>
      </c>
      <c r="B36" s="2"/>
      <c r="C36" s="45"/>
      <c r="D36" s="49">
        <f>IF(ISNUMBER(C36),LOOKUP(C36,'工種番号'!$C$4:$C$55,'工種番号'!$D$4:$D$55),"")</f>
      </c>
      <c r="E36" s="55"/>
      <c r="F36" s="133"/>
      <c r="G36" s="134"/>
      <c r="H36" s="134"/>
      <c r="I36" s="135"/>
      <c r="J36" s="93"/>
      <c r="K36" s="77"/>
      <c r="L36" s="30"/>
      <c r="M36" s="53"/>
      <c r="N36" s="110">
        <f t="shared" si="5"/>
      </c>
      <c r="O36" s="111"/>
      <c r="P36" s="66"/>
      <c r="Q36" s="67"/>
      <c r="R36" s="51">
        <f>IF(ISERROR(SMALL($AG$27:$AG$77,16)),"",SMALL($AG$27:$AG$77,16))</f>
      </c>
      <c r="S36" s="136">
        <f>IF(ISNUMBER(R36),LOOKUP(R36,'工種番号'!$C$4:$C$55,'工種番号'!$D$4:$D$55),"")</f>
      </c>
      <c r="T36" s="137"/>
      <c r="U36" s="138">
        <f t="shared" si="6"/>
      </c>
      <c r="V36" s="139"/>
      <c r="W36" s="33"/>
      <c r="X36" s="3"/>
      <c r="AE36" s="4">
        <v>11</v>
      </c>
      <c r="AF36" s="4">
        <f t="shared" si="1"/>
        <v>0</v>
      </c>
      <c r="AG36" s="4">
        <f t="shared" si="4"/>
      </c>
    </row>
    <row r="37" spans="1:33" ht="21.75" customHeight="1">
      <c r="A37" s="11">
        <f t="shared" si="2"/>
        <v>0</v>
      </c>
      <c r="B37" s="2"/>
      <c r="C37" s="45"/>
      <c r="D37" s="49">
        <f>IF(ISNUMBER(C37),LOOKUP(C37,'工種番号'!$C$4:$C$55,'工種番号'!$D$4:$D$55),"")</f>
      </c>
      <c r="E37" s="55"/>
      <c r="F37" s="133"/>
      <c r="G37" s="134"/>
      <c r="H37" s="134"/>
      <c r="I37" s="135"/>
      <c r="J37" s="93"/>
      <c r="K37" s="77"/>
      <c r="L37" s="30"/>
      <c r="M37" s="53"/>
      <c r="N37" s="110">
        <f t="shared" si="5"/>
      </c>
      <c r="O37" s="111"/>
      <c r="P37" s="66"/>
      <c r="Q37" s="67"/>
      <c r="R37" s="51">
        <f>IF(ISERROR(SMALL($AG$27:$AG$77,17)),"",SMALL($AG$27:$AG$77,17))</f>
      </c>
      <c r="S37" s="136">
        <f>IF(ISNUMBER(R37),LOOKUP(R37,'工種番号'!$C$4:$C$55,'工種番号'!$D$4:$D$55),"")</f>
      </c>
      <c r="T37" s="137"/>
      <c r="U37" s="138">
        <f t="shared" si="6"/>
      </c>
      <c r="V37" s="139"/>
      <c r="W37" s="33"/>
      <c r="X37" s="3"/>
      <c r="AE37" s="4">
        <v>12</v>
      </c>
      <c r="AF37" s="4">
        <f t="shared" si="1"/>
        <v>1</v>
      </c>
      <c r="AG37" s="4">
        <f t="shared" si="4"/>
        <v>12</v>
      </c>
    </row>
    <row r="38" spans="1:33" ht="21.75" customHeight="1">
      <c r="A38" s="11">
        <f t="shared" si="2"/>
        <v>0</v>
      </c>
      <c r="B38" s="2"/>
      <c r="C38" s="45"/>
      <c r="D38" s="49">
        <f>IF(ISNUMBER(C38),LOOKUP(C38,'工種番号'!$C$4:$C$55,'工種番号'!$D$4:$D$55),"")</f>
      </c>
      <c r="E38" s="55"/>
      <c r="F38" s="133"/>
      <c r="G38" s="134"/>
      <c r="H38" s="134"/>
      <c r="I38" s="135"/>
      <c r="J38" s="93"/>
      <c r="K38" s="77"/>
      <c r="L38" s="30"/>
      <c r="M38" s="53"/>
      <c r="N38" s="110">
        <f t="shared" si="5"/>
      </c>
      <c r="O38" s="111"/>
      <c r="P38" s="66"/>
      <c r="Q38" s="67"/>
      <c r="R38" s="51">
        <f>IF(ISERROR(SMALL($AG$27:$AG$77,18)),"",SMALL($AG$27:$AG$77,18))</f>
      </c>
      <c r="S38" s="136">
        <f>IF(ISNUMBER(R38),LOOKUP(R38,'工種番号'!$C$4:$C$55,'工種番号'!$D$4:$D$55),"")</f>
      </c>
      <c r="T38" s="137"/>
      <c r="U38" s="138">
        <f t="shared" si="6"/>
      </c>
      <c r="V38" s="139"/>
      <c r="W38" s="33"/>
      <c r="X38" s="3"/>
      <c r="AE38" s="4">
        <v>13</v>
      </c>
      <c r="AF38" s="4">
        <f t="shared" si="1"/>
        <v>0</v>
      </c>
      <c r="AG38" s="4">
        <f t="shared" si="4"/>
      </c>
    </row>
    <row r="39" spans="1:33" ht="21.75" customHeight="1">
      <c r="A39" s="11">
        <f t="shared" si="2"/>
        <v>0</v>
      </c>
      <c r="B39" s="2"/>
      <c r="C39" s="45"/>
      <c r="D39" s="49">
        <f>IF(ISNUMBER(C39),LOOKUP(C39,'工種番号'!$C$4:$C$55,'工種番号'!$D$4:$D$55),"")</f>
      </c>
      <c r="E39" s="55"/>
      <c r="F39" s="133"/>
      <c r="G39" s="134"/>
      <c r="H39" s="134"/>
      <c r="I39" s="135"/>
      <c r="J39" s="93"/>
      <c r="K39" s="77"/>
      <c r="L39" s="30"/>
      <c r="M39" s="53"/>
      <c r="N39" s="110">
        <f t="shared" si="5"/>
      </c>
      <c r="O39" s="111"/>
      <c r="P39" s="66"/>
      <c r="Q39" s="67"/>
      <c r="R39" s="51">
        <f>IF(ISERROR(SMALL($AG$27:$AG$77,19)),"",SMALL($AG$27:$AG$77,19))</f>
      </c>
      <c r="S39" s="136">
        <f>IF(ISNUMBER(R39),LOOKUP(R39,'工種番号'!$C$4:$C$55,'工種番号'!$D$4:$D$55),"")</f>
      </c>
      <c r="T39" s="137"/>
      <c r="U39" s="138">
        <f t="shared" si="6"/>
      </c>
      <c r="V39" s="139"/>
      <c r="W39" s="33"/>
      <c r="X39" s="3"/>
      <c r="AE39" s="4">
        <v>14</v>
      </c>
      <c r="AF39" s="4">
        <f t="shared" si="1"/>
        <v>0</v>
      </c>
      <c r="AG39" s="4">
        <f t="shared" si="4"/>
      </c>
    </row>
    <row r="40" spans="1:33" ht="21.75" customHeight="1">
      <c r="A40" s="11">
        <f t="shared" si="2"/>
        <v>0</v>
      </c>
      <c r="B40" s="2"/>
      <c r="C40" s="44"/>
      <c r="D40" s="49">
        <f>IF(ISNUMBER(C40),LOOKUP(C40,'工種番号'!$C$4:$C$55,'工種番号'!$D$4:$D$55),"")</f>
      </c>
      <c r="E40" s="55"/>
      <c r="F40" s="133"/>
      <c r="G40" s="134"/>
      <c r="H40" s="134"/>
      <c r="I40" s="135"/>
      <c r="J40" s="93"/>
      <c r="K40" s="77"/>
      <c r="L40" s="30"/>
      <c r="M40" s="53"/>
      <c r="N40" s="110">
        <f t="shared" si="5"/>
      </c>
      <c r="O40" s="111"/>
      <c r="P40" s="66"/>
      <c r="Q40" s="67"/>
      <c r="R40" s="51">
        <f>IF(ISERROR(SMALL($AG$27:$AG$77,20)),"",SMALL($AG$27:$AG$77,20))</f>
      </c>
      <c r="S40" s="136">
        <f>IF(ISNUMBER(R40),LOOKUP(R40,'工種番号'!$C$4:$C$55,'工種番号'!$D$4:$D$55),"")</f>
      </c>
      <c r="T40" s="137"/>
      <c r="U40" s="138">
        <f t="shared" si="6"/>
      </c>
      <c r="V40" s="139"/>
      <c r="W40" s="33"/>
      <c r="X40" s="3"/>
      <c r="AE40" s="4">
        <v>15</v>
      </c>
      <c r="AF40" s="4">
        <f t="shared" si="1"/>
        <v>0</v>
      </c>
      <c r="AG40" s="4">
        <f t="shared" si="4"/>
      </c>
    </row>
    <row r="41" spans="1:33" ht="21.75" customHeight="1">
      <c r="A41" s="11">
        <f t="shared" si="2"/>
        <v>0</v>
      </c>
      <c r="B41" s="2"/>
      <c r="C41" s="45"/>
      <c r="D41" s="49">
        <f>IF(ISNUMBER(C41),LOOKUP(C41,'工種番号'!$C$4:$C$55,'工種番号'!$D$4:$D$55),"")</f>
      </c>
      <c r="E41" s="55"/>
      <c r="F41" s="133"/>
      <c r="G41" s="134"/>
      <c r="H41" s="134"/>
      <c r="I41" s="135"/>
      <c r="J41" s="93"/>
      <c r="K41" s="77"/>
      <c r="L41" s="30"/>
      <c r="M41" s="53"/>
      <c r="N41" s="110">
        <f t="shared" si="5"/>
      </c>
      <c r="O41" s="111"/>
      <c r="P41" s="66"/>
      <c r="Q41" s="67"/>
      <c r="R41" s="51">
        <f>IF(ISERROR(SMALL($AG$27:$AG$77,21)),"",SMALL($AG$27:$AG$77,21))</f>
      </c>
      <c r="S41" s="136">
        <f>IF(ISNUMBER(R41),LOOKUP(R41,'工種番号'!$C$4:$C$55,'工種番号'!$D$4:$D$55),"")</f>
      </c>
      <c r="T41" s="137"/>
      <c r="U41" s="138">
        <f t="shared" si="6"/>
      </c>
      <c r="V41" s="139"/>
      <c r="W41" s="33"/>
      <c r="X41" s="3"/>
      <c r="AE41" s="4">
        <v>16</v>
      </c>
      <c r="AF41" s="4">
        <f t="shared" si="1"/>
        <v>0</v>
      </c>
      <c r="AG41" s="4">
        <f t="shared" si="4"/>
      </c>
    </row>
    <row r="42" spans="1:33" ht="21.75" customHeight="1">
      <c r="A42" s="11">
        <f t="shared" si="2"/>
        <v>0</v>
      </c>
      <c r="B42" s="2"/>
      <c r="C42" s="45"/>
      <c r="D42" s="49">
        <f>IF(ISNUMBER(C42),LOOKUP(C42,'工種番号'!$C$4:$C$55,'工種番号'!$D$4:$D$55),"")</f>
      </c>
      <c r="E42" s="55"/>
      <c r="F42" s="133"/>
      <c r="G42" s="134"/>
      <c r="H42" s="134"/>
      <c r="I42" s="135"/>
      <c r="J42" s="93"/>
      <c r="K42" s="77"/>
      <c r="L42" s="30"/>
      <c r="M42" s="53"/>
      <c r="N42" s="110">
        <f t="shared" si="5"/>
      </c>
      <c r="O42" s="111"/>
      <c r="P42" s="66"/>
      <c r="Q42" s="67"/>
      <c r="R42" s="51">
        <f>IF(ISERROR(SMALL($AG$27:$AG$77,22)),"",SMALL($AG$27:$AG$77,22))</f>
      </c>
      <c r="S42" s="136">
        <f>IF(ISNUMBER(R42),LOOKUP(R42,'工種番号'!$C$4:$C$55,'工種番号'!$D$4:$D$55),"")</f>
      </c>
      <c r="T42" s="137"/>
      <c r="U42" s="138">
        <f t="shared" si="6"/>
      </c>
      <c r="V42" s="139"/>
      <c r="W42" s="33"/>
      <c r="X42" s="3"/>
      <c r="AE42" s="4">
        <v>17</v>
      </c>
      <c r="AF42" s="4">
        <f t="shared" si="1"/>
        <v>0</v>
      </c>
      <c r="AG42" s="4">
        <f t="shared" si="4"/>
      </c>
    </row>
    <row r="43" spans="1:33" ht="21.75" customHeight="1">
      <c r="A43" s="11">
        <f t="shared" si="2"/>
        <v>0</v>
      </c>
      <c r="B43" s="2"/>
      <c r="C43" s="45"/>
      <c r="D43" s="49">
        <f>IF(ISNUMBER(C43),LOOKUP(C43,'工種番号'!$C$4:$C$55,'工種番号'!$D$4:$D$55),"")</f>
      </c>
      <c r="E43" s="55"/>
      <c r="F43" s="133"/>
      <c r="G43" s="134"/>
      <c r="H43" s="134"/>
      <c r="I43" s="135"/>
      <c r="J43" s="93"/>
      <c r="K43" s="75"/>
      <c r="L43" s="30"/>
      <c r="M43" s="53"/>
      <c r="N43" s="110">
        <f t="shared" si="5"/>
      </c>
      <c r="O43" s="111"/>
      <c r="P43" s="66"/>
      <c r="Q43" s="67"/>
      <c r="R43" s="51">
        <f>IF(ISERROR(SMALL($AG$27:$AG$77,23)),"",SMALL($AG$27:$AG$77,23))</f>
      </c>
      <c r="S43" s="136">
        <f>IF(ISNUMBER(R43),LOOKUP(R43,'工種番号'!$C$4:$C$55,'工種番号'!$D$4:$D$55),"")</f>
      </c>
      <c r="T43" s="137"/>
      <c r="U43" s="138">
        <f t="shared" si="6"/>
      </c>
      <c r="V43" s="139"/>
      <c r="W43" s="33"/>
      <c r="X43" s="3"/>
      <c r="AE43" s="4">
        <v>18</v>
      </c>
      <c r="AF43" s="4">
        <f t="shared" si="1"/>
        <v>0</v>
      </c>
      <c r="AG43" s="4">
        <f t="shared" si="4"/>
      </c>
    </row>
    <row r="44" spans="1:33" ht="21.75" customHeight="1">
      <c r="A44" s="11">
        <f t="shared" si="2"/>
        <v>0</v>
      </c>
      <c r="B44" s="2"/>
      <c r="C44" s="45"/>
      <c r="D44" s="49">
        <f>IF(ISNUMBER(C44),LOOKUP(C44,'工種番号'!$C$4:$C$55,'工種番号'!$D$4:$D$55),"")</f>
      </c>
      <c r="E44" s="55"/>
      <c r="F44" s="133"/>
      <c r="G44" s="134"/>
      <c r="H44" s="134"/>
      <c r="I44" s="135"/>
      <c r="J44" s="93"/>
      <c r="K44" s="75"/>
      <c r="L44" s="30"/>
      <c r="M44" s="53"/>
      <c r="N44" s="110">
        <f t="shared" si="5"/>
      </c>
      <c r="O44" s="111"/>
      <c r="P44" s="66"/>
      <c r="Q44" s="67"/>
      <c r="R44" s="51">
        <f>IF(ISERROR(SMALL($AG$27:$AG$77,24)),"",SMALL($AG$27:$AG$77,24))</f>
      </c>
      <c r="S44" s="136">
        <f>IF(ISNUMBER(R44),LOOKUP(R44,'工種番号'!$C$4:$C$55,'工種番号'!$D$4:$D$55),"")</f>
      </c>
      <c r="T44" s="137"/>
      <c r="U44" s="138">
        <f t="shared" si="6"/>
      </c>
      <c r="V44" s="139"/>
      <c r="W44" s="33"/>
      <c r="X44" s="3"/>
      <c r="AE44" s="4">
        <v>19</v>
      </c>
      <c r="AF44" s="4">
        <f t="shared" si="1"/>
        <v>0</v>
      </c>
      <c r="AG44" s="4">
        <f t="shared" si="4"/>
      </c>
    </row>
    <row r="45" spans="1:33" ht="21.75" customHeight="1">
      <c r="A45" s="11">
        <f t="shared" si="2"/>
        <v>0</v>
      </c>
      <c r="B45" s="2"/>
      <c r="C45" s="44"/>
      <c r="D45" s="49">
        <f>IF(ISNUMBER(C45),LOOKUP(C45,'工種番号'!$C$4:$C$55,'工種番号'!$D$4:$D$55),"")</f>
      </c>
      <c r="E45" s="55"/>
      <c r="F45" s="133"/>
      <c r="G45" s="134"/>
      <c r="H45" s="134"/>
      <c r="I45" s="135"/>
      <c r="J45" s="93"/>
      <c r="K45" s="75"/>
      <c r="L45" s="30"/>
      <c r="M45" s="53"/>
      <c r="N45" s="110">
        <f t="shared" si="5"/>
      </c>
      <c r="O45" s="111"/>
      <c r="P45" s="66"/>
      <c r="Q45" s="67"/>
      <c r="R45" s="51">
        <f>IF(ISERROR(SMALL($AG$27:$AG$77,25)),"",SMALL($AG$27:$AG$77,25))</f>
      </c>
      <c r="S45" s="136">
        <f>IF(ISNUMBER(R45),LOOKUP(R45,'工種番号'!$C$4:$C$55,'工種番号'!$D$4:$D$55),"")</f>
      </c>
      <c r="T45" s="137"/>
      <c r="U45" s="138">
        <f t="shared" si="6"/>
      </c>
      <c r="V45" s="139"/>
      <c r="W45" s="33"/>
      <c r="X45" s="3"/>
      <c r="AE45" s="4">
        <v>20</v>
      </c>
      <c r="AF45" s="4">
        <f t="shared" si="1"/>
        <v>0</v>
      </c>
      <c r="AG45" s="4">
        <f t="shared" si="4"/>
      </c>
    </row>
    <row r="46" spans="1:33" ht="21.75" customHeight="1">
      <c r="A46" s="11">
        <f t="shared" si="2"/>
        <v>0</v>
      </c>
      <c r="B46" s="2"/>
      <c r="C46" s="44"/>
      <c r="D46" s="49"/>
      <c r="E46" s="55"/>
      <c r="F46" s="133"/>
      <c r="G46" s="134"/>
      <c r="H46" s="134"/>
      <c r="I46" s="135"/>
      <c r="J46" s="93"/>
      <c r="K46" s="75"/>
      <c r="L46" s="30"/>
      <c r="M46" s="53"/>
      <c r="N46" s="110">
        <f t="shared" si="5"/>
      </c>
      <c r="O46" s="111"/>
      <c r="P46" s="66"/>
      <c r="Q46" s="67"/>
      <c r="R46" s="51">
        <f>IF(ISERROR(SMALL($AG$27:$AG$77,26)),"",SMALL($AG$27:$AG$77,26))</f>
      </c>
      <c r="S46" s="136">
        <f>IF(ISNUMBER(R46),LOOKUP(R46,'工種番号'!$C$4:$C$55,'工種番号'!$D$4:$D$55),"")</f>
      </c>
      <c r="T46" s="137"/>
      <c r="U46" s="138">
        <f t="shared" si="6"/>
      </c>
      <c r="V46" s="139"/>
      <c r="W46" s="33"/>
      <c r="X46" s="3"/>
      <c r="AE46" s="4">
        <v>21</v>
      </c>
      <c r="AF46" s="4">
        <f t="shared" si="1"/>
        <v>0</v>
      </c>
      <c r="AG46" s="4">
        <f t="shared" si="4"/>
      </c>
    </row>
    <row r="47" spans="1:33" ht="21.75" customHeight="1">
      <c r="A47" s="11">
        <f t="shared" si="2"/>
        <v>0</v>
      </c>
      <c r="B47" s="2"/>
      <c r="C47" s="45"/>
      <c r="D47" s="49"/>
      <c r="E47" s="55"/>
      <c r="F47" s="133"/>
      <c r="G47" s="134"/>
      <c r="H47" s="134"/>
      <c r="I47" s="135"/>
      <c r="J47" s="93"/>
      <c r="K47" s="75"/>
      <c r="L47" s="30"/>
      <c r="M47" s="53"/>
      <c r="N47" s="110">
        <f t="shared" si="5"/>
      </c>
      <c r="O47" s="111"/>
      <c r="P47" s="66"/>
      <c r="Q47" s="67"/>
      <c r="R47" s="51">
        <f>IF(ISERROR(SMALL($AG$27:$AG$77,27)),"",SMALL($AG$27:$AG$77,27))</f>
      </c>
      <c r="S47" s="136">
        <f>IF(ISNUMBER(R47),LOOKUP(R47,'工種番号'!$C$4:$C$55,'工種番号'!$D$4:$D$55),"")</f>
      </c>
      <c r="T47" s="137"/>
      <c r="U47" s="138">
        <f t="shared" si="6"/>
      </c>
      <c r="V47" s="139"/>
      <c r="W47" s="33"/>
      <c r="X47" s="3"/>
      <c r="AE47" s="4">
        <v>22</v>
      </c>
      <c r="AF47" s="4">
        <f t="shared" si="1"/>
        <v>0</v>
      </c>
      <c r="AG47" s="4">
        <f t="shared" si="4"/>
      </c>
    </row>
    <row r="48" spans="1:33" ht="21.75" customHeight="1">
      <c r="A48" s="11">
        <f t="shared" si="2"/>
        <v>0</v>
      </c>
      <c r="B48" s="2"/>
      <c r="C48" s="45"/>
      <c r="D48" s="49"/>
      <c r="E48" s="55"/>
      <c r="F48" s="133"/>
      <c r="G48" s="134"/>
      <c r="H48" s="134"/>
      <c r="I48" s="135"/>
      <c r="J48" s="93"/>
      <c r="K48" s="75"/>
      <c r="L48" s="30"/>
      <c r="M48" s="53"/>
      <c r="N48" s="110">
        <f t="shared" si="5"/>
      </c>
      <c r="O48" s="111"/>
      <c r="P48" s="66"/>
      <c r="Q48" s="67"/>
      <c r="R48" s="51">
        <f>IF(ISERROR(SMALL($AG$27:$AG$77,28)),"",SMALL($AG$27:$AG$77,28))</f>
      </c>
      <c r="S48" s="136">
        <f>IF(ISNUMBER(R48),LOOKUP(R48,'工種番号'!$C$4:$C$55,'工種番号'!$D$4:$D$55),"")</f>
      </c>
      <c r="T48" s="137"/>
      <c r="U48" s="138">
        <f t="shared" si="6"/>
      </c>
      <c r="V48" s="139"/>
      <c r="W48" s="33"/>
      <c r="X48" s="3"/>
      <c r="AE48" s="4">
        <v>23</v>
      </c>
      <c r="AF48" s="4">
        <f t="shared" si="1"/>
        <v>0</v>
      </c>
      <c r="AG48" s="4">
        <f t="shared" si="4"/>
      </c>
    </row>
    <row r="49" spans="1:33" ht="21.75" customHeight="1">
      <c r="A49" s="11">
        <f t="shared" si="2"/>
        <v>0</v>
      </c>
      <c r="B49" s="2"/>
      <c r="C49" s="45"/>
      <c r="D49" s="49">
        <f>IF(ISNUMBER(C49),LOOKUP(C49,'工種番号'!$C$4:$C$55,'工種番号'!$D$4:$D$55),"")</f>
      </c>
      <c r="E49" s="55"/>
      <c r="F49" s="133"/>
      <c r="G49" s="134"/>
      <c r="H49" s="134"/>
      <c r="I49" s="135"/>
      <c r="J49" s="93"/>
      <c r="K49" s="75"/>
      <c r="L49" s="30"/>
      <c r="M49" s="53"/>
      <c r="N49" s="110">
        <f t="shared" si="5"/>
      </c>
      <c r="O49" s="111"/>
      <c r="P49" s="66"/>
      <c r="Q49" s="67"/>
      <c r="R49" s="51">
        <f>IF(ISERROR(SMALL($AG$27:$AG$77,29)),"",SMALL($AG$27:$AG$77,29))</f>
      </c>
      <c r="S49" s="136">
        <f>IF(ISNUMBER(R49),LOOKUP(R49,'工種番号'!$C$4:$C$55,'工種番号'!$D$4:$D$55),"")</f>
      </c>
      <c r="T49" s="137"/>
      <c r="U49" s="138">
        <f t="shared" si="6"/>
      </c>
      <c r="V49" s="139"/>
      <c r="W49" s="33"/>
      <c r="X49" s="3"/>
      <c r="AE49" s="4">
        <v>24</v>
      </c>
      <c r="AF49" s="4">
        <f t="shared" si="1"/>
        <v>0</v>
      </c>
      <c r="AG49" s="4">
        <f t="shared" si="4"/>
      </c>
    </row>
    <row r="50" spans="1:33" ht="21.75" customHeight="1">
      <c r="A50" s="11">
        <f t="shared" si="2"/>
        <v>0</v>
      </c>
      <c r="B50" s="2"/>
      <c r="C50" s="45"/>
      <c r="D50" s="49">
        <f>IF(ISNUMBER(C50),LOOKUP(C50,'工種番号'!$C$4:$C$55,'工種番号'!$D$4:$D$55),"")</f>
      </c>
      <c r="E50" s="55"/>
      <c r="F50" s="133"/>
      <c r="G50" s="134"/>
      <c r="H50" s="134"/>
      <c r="I50" s="135"/>
      <c r="J50" s="93"/>
      <c r="K50" s="75"/>
      <c r="L50" s="30"/>
      <c r="M50" s="53"/>
      <c r="N50" s="110">
        <f t="shared" si="5"/>
      </c>
      <c r="O50" s="111"/>
      <c r="P50" s="66"/>
      <c r="Q50" s="67"/>
      <c r="R50" s="51">
        <f>IF(ISERROR(SMALL($AG$27:$AG$77,30)),"",SMALL($AG$27:$AG$77,30))</f>
      </c>
      <c r="S50" s="136">
        <f>IF(ISNUMBER(R50),LOOKUP(R50,'工種番号'!$C$4:$C$55,'工種番号'!$D$4:$D$55),"")</f>
      </c>
      <c r="T50" s="137"/>
      <c r="U50" s="138">
        <f t="shared" si="6"/>
      </c>
      <c r="V50" s="139"/>
      <c r="W50" s="33"/>
      <c r="X50" s="3"/>
      <c r="AE50" s="4">
        <v>25</v>
      </c>
      <c r="AF50" s="4">
        <f t="shared" si="1"/>
        <v>0</v>
      </c>
      <c r="AG50" s="4">
        <f t="shared" si="4"/>
      </c>
    </row>
    <row r="51" spans="1:33" ht="21.75" customHeight="1">
      <c r="A51" s="11">
        <f t="shared" si="2"/>
        <v>0</v>
      </c>
      <c r="B51" s="2"/>
      <c r="C51" s="45"/>
      <c r="D51" s="49">
        <f>IF(ISNUMBER(C51),LOOKUP(C51,'工種番号'!$C$4:$C$55,'工種番号'!$D$4:$D$55),"")</f>
      </c>
      <c r="E51" s="55"/>
      <c r="F51" s="133"/>
      <c r="G51" s="134"/>
      <c r="H51" s="134"/>
      <c r="I51" s="135"/>
      <c r="J51" s="93"/>
      <c r="K51" s="75"/>
      <c r="L51" s="30"/>
      <c r="M51" s="53"/>
      <c r="N51" s="110">
        <f t="shared" si="5"/>
      </c>
      <c r="O51" s="111"/>
      <c r="P51" s="66"/>
      <c r="Q51" s="67"/>
      <c r="R51" s="51">
        <f>IF(ISERROR(SMALL($AG$27:$AG$77,31)),"",SMALL($AG$27:$AG$77,31))</f>
      </c>
      <c r="S51" s="136">
        <f>IF(ISNUMBER(R51),LOOKUP(R51,'工種番号'!$C$4:$C$55,'工種番号'!$D$4:$D$55),"")</f>
      </c>
      <c r="T51" s="137"/>
      <c r="U51" s="138">
        <f t="shared" si="6"/>
      </c>
      <c r="V51" s="139"/>
      <c r="W51" s="33"/>
      <c r="X51" s="3"/>
      <c r="AE51" s="4">
        <v>26</v>
      </c>
      <c r="AF51" s="4">
        <f t="shared" si="1"/>
        <v>0</v>
      </c>
      <c r="AG51" s="4">
        <f t="shared" si="4"/>
      </c>
    </row>
    <row r="52" spans="1:33" ht="21.75" customHeight="1">
      <c r="A52" s="11">
        <f t="shared" si="2"/>
        <v>0</v>
      </c>
      <c r="B52" s="2"/>
      <c r="C52" s="44"/>
      <c r="D52" s="49">
        <f>IF(ISNUMBER(C52),LOOKUP(C52,'工種番号'!$C$4:$C$55,'工種番号'!$D$4:$D$55),"")</f>
      </c>
      <c r="E52" s="55"/>
      <c r="F52" s="133"/>
      <c r="G52" s="134"/>
      <c r="H52" s="134"/>
      <c r="I52" s="135"/>
      <c r="J52" s="93"/>
      <c r="K52" s="75"/>
      <c r="L52" s="30"/>
      <c r="M52" s="53"/>
      <c r="N52" s="110">
        <f t="shared" si="5"/>
      </c>
      <c r="O52" s="111"/>
      <c r="P52" s="66"/>
      <c r="Q52" s="67"/>
      <c r="R52" s="51">
        <f>IF(ISERROR(SMALL($AG$27:$AG$77,32)),"",SMALL($AG$27:$AG$77,32))</f>
      </c>
      <c r="S52" s="136">
        <f>IF(ISNUMBER(R52),LOOKUP(R52,'工種番号'!$C$4:$C$55,'工種番号'!$D$4:$D$55),"")</f>
      </c>
      <c r="T52" s="137"/>
      <c r="U52" s="138">
        <f t="shared" si="6"/>
      </c>
      <c r="V52" s="139"/>
      <c r="W52" s="33"/>
      <c r="X52" s="3"/>
      <c r="AE52" s="4">
        <v>27</v>
      </c>
      <c r="AF52" s="4">
        <f t="shared" si="1"/>
        <v>0</v>
      </c>
      <c r="AG52" s="4">
        <f t="shared" si="4"/>
      </c>
    </row>
    <row r="53" spans="1:33" ht="21.75" customHeight="1">
      <c r="A53" s="11">
        <f t="shared" si="2"/>
        <v>0</v>
      </c>
      <c r="B53" s="2"/>
      <c r="C53" s="44"/>
      <c r="D53" s="49">
        <f>IF(ISNUMBER(C53),LOOKUP(C53,'工種番号'!$C$4:$C$55,'工種番号'!$D$4:$D$55),"")</f>
      </c>
      <c r="E53" s="55"/>
      <c r="F53" s="133"/>
      <c r="G53" s="134"/>
      <c r="H53" s="134"/>
      <c r="I53" s="135"/>
      <c r="J53" s="93"/>
      <c r="K53" s="75"/>
      <c r="L53" s="30"/>
      <c r="M53" s="53"/>
      <c r="N53" s="110">
        <f t="shared" si="5"/>
      </c>
      <c r="O53" s="111"/>
      <c r="P53" s="66"/>
      <c r="Q53" s="67"/>
      <c r="R53" s="51">
        <f>IF(ISERROR(SMALL($AG$27:$AG$77,33)),"",SMALL($AG$27:$AG$77,33))</f>
      </c>
      <c r="S53" s="136">
        <f>IF(ISNUMBER(R53),LOOKUP(R53,'工種番号'!$C$4:$C$55,'工種番号'!$D$4:$D$55),"")</f>
      </c>
      <c r="T53" s="137"/>
      <c r="U53" s="138">
        <f t="shared" si="6"/>
      </c>
      <c r="V53" s="139"/>
      <c r="W53" s="33"/>
      <c r="X53" s="3"/>
      <c r="AE53" s="4">
        <v>28</v>
      </c>
      <c r="AF53" s="4">
        <f t="shared" si="1"/>
        <v>0</v>
      </c>
      <c r="AG53" s="4">
        <f t="shared" si="4"/>
      </c>
    </row>
    <row r="54" spans="1:33" ht="21.75" customHeight="1">
      <c r="A54" s="11">
        <f t="shared" si="2"/>
        <v>0</v>
      </c>
      <c r="B54" s="2"/>
      <c r="C54" s="44"/>
      <c r="D54" s="49">
        <f>IF(ISNUMBER(C54),LOOKUP(C54,'工種番号'!$C$4:$C$55,'工種番号'!$D$4:$D$55),"")</f>
      </c>
      <c r="E54" s="55"/>
      <c r="F54" s="133"/>
      <c r="G54" s="134"/>
      <c r="H54" s="134"/>
      <c r="I54" s="135"/>
      <c r="J54" s="93"/>
      <c r="K54" s="75"/>
      <c r="L54" s="30"/>
      <c r="M54" s="53"/>
      <c r="N54" s="110">
        <f t="shared" si="5"/>
      </c>
      <c r="O54" s="111"/>
      <c r="P54" s="66"/>
      <c r="Q54" s="67"/>
      <c r="R54" s="51">
        <f>IF(ISERROR(SMALL($AG$27:$AG$77,34)),"",SMALL($AG$27:$AG$77,34))</f>
      </c>
      <c r="S54" s="136">
        <f>IF(ISNUMBER(R54),LOOKUP(R54,'工種番号'!$C$4:$C$55,'工種番号'!$D$4:$D$55),"")</f>
      </c>
      <c r="T54" s="137"/>
      <c r="U54" s="138">
        <f t="shared" si="6"/>
      </c>
      <c r="V54" s="139"/>
      <c r="W54" s="33"/>
      <c r="X54" s="3"/>
      <c r="AE54" s="4">
        <v>29</v>
      </c>
      <c r="AF54" s="4">
        <f t="shared" si="1"/>
        <v>0</v>
      </c>
      <c r="AG54" s="4">
        <f t="shared" si="4"/>
      </c>
    </row>
    <row r="55" spans="1:33" ht="21.75" customHeight="1">
      <c r="A55" s="11">
        <f t="shared" si="2"/>
        <v>0</v>
      </c>
      <c r="B55" s="2"/>
      <c r="C55" s="45"/>
      <c r="D55" s="49">
        <f>IF(ISNUMBER(C55),LOOKUP(C55,'工種番号'!$C$4:$C$55,'工種番号'!$D$4:$D$55),"")</f>
      </c>
      <c r="E55" s="55"/>
      <c r="F55" s="133"/>
      <c r="G55" s="134"/>
      <c r="H55" s="134"/>
      <c r="I55" s="135"/>
      <c r="J55" s="93"/>
      <c r="K55" s="75"/>
      <c r="L55" s="30"/>
      <c r="M55" s="53"/>
      <c r="N55" s="110">
        <f t="shared" si="5"/>
      </c>
      <c r="O55" s="111"/>
      <c r="P55" s="66"/>
      <c r="Q55" s="67"/>
      <c r="R55" s="51">
        <f>IF(ISERROR(SMALL($AG$27:$AG$77,35)),"",SMALL($AG$27:$AG$77,35))</f>
      </c>
      <c r="S55" s="136">
        <f>IF(ISNUMBER(R55),LOOKUP(R55,'工種番号'!$C$4:$C$55,'工種番号'!$D$4:$D$55),"")</f>
      </c>
      <c r="T55" s="137"/>
      <c r="U55" s="138">
        <f t="shared" si="6"/>
      </c>
      <c r="V55" s="139"/>
      <c r="W55" s="33"/>
      <c r="X55" s="3"/>
      <c r="AE55" s="4">
        <v>30</v>
      </c>
      <c r="AF55" s="4">
        <f t="shared" si="1"/>
        <v>0</v>
      </c>
      <c r="AG55" s="4">
        <f t="shared" si="4"/>
      </c>
    </row>
    <row r="56" spans="1:33" ht="21.75" customHeight="1">
      <c r="A56" s="11">
        <f t="shared" si="2"/>
        <v>0</v>
      </c>
      <c r="B56" s="2"/>
      <c r="C56" s="45"/>
      <c r="D56" s="49">
        <f>IF(ISNUMBER(C56),LOOKUP(C56,'工種番号'!$C$4:$C$55,'工種番号'!$D$4:$D$55),"")</f>
      </c>
      <c r="E56" s="55"/>
      <c r="F56" s="133"/>
      <c r="G56" s="134"/>
      <c r="H56" s="134"/>
      <c r="I56" s="135"/>
      <c r="J56" s="93"/>
      <c r="K56" s="75"/>
      <c r="L56" s="30"/>
      <c r="M56" s="53"/>
      <c r="N56" s="110">
        <f t="shared" si="5"/>
      </c>
      <c r="O56" s="111"/>
      <c r="P56" s="66"/>
      <c r="Q56" s="67"/>
      <c r="R56" s="51">
        <f>IF(ISERROR(SMALL($AG$27:$AG$77,36)),"",SMALL($AG$27:$AG$77,36))</f>
      </c>
      <c r="S56" s="136">
        <f>IF(ISNUMBER(R56),LOOKUP(R56,'工種番号'!$C$4:$C$55,'工種番号'!$D$4:$D$55),"")</f>
      </c>
      <c r="T56" s="137"/>
      <c r="U56" s="138">
        <f t="shared" si="6"/>
      </c>
      <c r="V56" s="139"/>
      <c r="W56" s="33"/>
      <c r="X56" s="3"/>
      <c r="AE56" s="4">
        <v>31</v>
      </c>
      <c r="AF56" s="4">
        <f t="shared" si="1"/>
        <v>0</v>
      </c>
      <c r="AG56" s="4">
        <f t="shared" si="4"/>
      </c>
    </row>
    <row r="57" spans="1:33" ht="21.75" customHeight="1" thickBot="1">
      <c r="A57" s="11">
        <f t="shared" si="2"/>
        <v>0</v>
      </c>
      <c r="B57" s="2"/>
      <c r="C57" s="44"/>
      <c r="D57" s="49">
        <f>IF(ISNUMBER(C57),LOOKUP(C57,'工種番号'!$C$4:$C$55,'工種番号'!$D$4:$D$55),"")</f>
      </c>
      <c r="E57" s="55"/>
      <c r="F57" s="133"/>
      <c r="G57" s="134"/>
      <c r="H57" s="134"/>
      <c r="I57" s="135"/>
      <c r="J57" s="93"/>
      <c r="K57" s="75"/>
      <c r="L57" s="30"/>
      <c r="M57" s="53"/>
      <c r="N57" s="110">
        <f t="shared" si="5"/>
      </c>
      <c r="O57" s="111"/>
      <c r="P57" s="66"/>
      <c r="Q57" s="67"/>
      <c r="R57" s="52">
        <f>IF(ISERROR(SMALL($AG$27:$AG$77,37)),"",SMALL($AG$27:$AG$77,37))</f>
      </c>
      <c r="S57" s="129">
        <f>IF(ISNUMBER(R57),LOOKUP(R57,'工種番号'!$C$4:$C$55,'工種番号'!$D$4:$D$55),"")</f>
      </c>
      <c r="T57" s="130"/>
      <c r="U57" s="131">
        <f t="shared" si="6"/>
      </c>
      <c r="V57" s="132"/>
      <c r="W57" s="34"/>
      <c r="X57" s="3"/>
      <c r="AE57" s="4">
        <v>32</v>
      </c>
      <c r="AF57" s="4">
        <f t="shared" si="1"/>
        <v>1</v>
      </c>
      <c r="AG57" s="4">
        <f t="shared" si="4"/>
        <v>32</v>
      </c>
    </row>
    <row r="58" spans="1:33" ht="21.75" customHeight="1">
      <c r="A58" s="11"/>
      <c r="B58" s="2"/>
      <c r="C58" s="120" t="s">
        <v>10</v>
      </c>
      <c r="D58" s="121"/>
      <c r="E58" s="37" t="s">
        <v>15</v>
      </c>
      <c r="F58" s="120" t="s">
        <v>16</v>
      </c>
      <c r="G58" s="122"/>
      <c r="H58" s="122"/>
      <c r="I58" s="122"/>
      <c r="J58" s="83"/>
      <c r="K58" s="76" t="s">
        <v>17</v>
      </c>
      <c r="L58" s="37" t="s">
        <v>18</v>
      </c>
      <c r="M58" s="54" t="s">
        <v>19</v>
      </c>
      <c r="N58" s="123" t="s">
        <v>20</v>
      </c>
      <c r="O58" s="124"/>
      <c r="P58" s="68"/>
      <c r="Q58" s="67"/>
      <c r="R58" s="125" t="s">
        <v>21</v>
      </c>
      <c r="S58" s="126"/>
      <c r="T58" s="126"/>
      <c r="U58" s="127" t="s">
        <v>22</v>
      </c>
      <c r="V58" s="127"/>
      <c r="W58" s="128"/>
      <c r="X58" s="3"/>
      <c r="AE58" s="4">
        <v>33</v>
      </c>
      <c r="AF58" s="4">
        <f t="shared" si="1"/>
        <v>0</v>
      </c>
      <c r="AG58" s="4">
        <f t="shared" si="4"/>
      </c>
    </row>
    <row r="59" spans="1:33" ht="21.75" customHeight="1">
      <c r="A59" s="11">
        <f t="shared" si="2"/>
        <v>0</v>
      </c>
      <c r="B59" s="2"/>
      <c r="C59" s="44"/>
      <c r="D59" s="48">
        <f>IF(ISNUMBER(C59),LOOKUP(C59,'工種番号'!$C$4:$C$55,'工種番号'!$D$4:$D$55),"")</f>
      </c>
      <c r="E59" s="55"/>
      <c r="F59" s="133"/>
      <c r="G59" s="134"/>
      <c r="H59" s="134"/>
      <c r="I59" s="135"/>
      <c r="J59" s="93"/>
      <c r="K59" s="77"/>
      <c r="L59" s="30"/>
      <c r="M59" s="53"/>
      <c r="N59" s="110">
        <f aca="true" t="shared" si="7" ref="N59:N81">IF(AND(ISNUMBER(K59),ISNUMBER(M59)),ROUND(K59*M59,0),"")</f>
      </c>
      <c r="O59" s="111"/>
      <c r="P59" s="66"/>
      <c r="Q59" s="67"/>
      <c r="R59" s="38"/>
      <c r="S59" s="112">
        <f>IF(R59="","",LOOKUP(R59,'工種番号'!$C$4:$C$55,'工種番号'!$D$4:$D$55))</f>
      </c>
      <c r="T59" s="113"/>
      <c r="U59" s="114">
        <f aca="true" t="shared" si="8" ref="U59:U81">IF(AND(ISNUMBER(R59),R59&lt;50),SUMIF($A$27:$A$369,R59,$N$27:$O$369),IF(R59=100,$N$15,IF(R59=101,$N$16,"")))</f>
      </c>
      <c r="V59" s="115"/>
      <c r="W59" s="33"/>
      <c r="X59" s="3"/>
      <c r="AE59" s="4">
        <v>34</v>
      </c>
      <c r="AF59" s="4">
        <f t="shared" si="1"/>
        <v>0</v>
      </c>
      <c r="AG59" s="4">
        <f t="shared" si="4"/>
      </c>
    </row>
    <row r="60" spans="1:33" ht="21.75" customHeight="1">
      <c r="A60" s="11">
        <f t="shared" si="2"/>
        <v>0</v>
      </c>
      <c r="B60" s="2"/>
      <c r="C60" s="45"/>
      <c r="D60" s="49">
        <f>IF(ISNUMBER(C60),LOOKUP(C60,'工種番号'!$C$4:$C$55,'工種番号'!$D$4:$D$55),"")</f>
      </c>
      <c r="E60" s="55"/>
      <c r="F60" s="133"/>
      <c r="G60" s="134"/>
      <c r="H60" s="134"/>
      <c r="I60" s="135"/>
      <c r="J60" s="93"/>
      <c r="K60" s="77"/>
      <c r="L60" s="30"/>
      <c r="M60" s="53"/>
      <c r="N60" s="110">
        <f t="shared" si="7"/>
      </c>
      <c r="O60" s="111"/>
      <c r="P60" s="66"/>
      <c r="Q60" s="67"/>
      <c r="R60" s="38"/>
      <c r="S60" s="112">
        <f>IF(R60="","",LOOKUP(R60,'工種番号'!$C$4:$C$55,'工種番号'!$D$4:$D$55))</f>
      </c>
      <c r="T60" s="113"/>
      <c r="U60" s="114">
        <f t="shared" si="8"/>
      </c>
      <c r="V60" s="115"/>
      <c r="W60" s="33"/>
      <c r="X60" s="3"/>
      <c r="AE60" s="4">
        <v>35</v>
      </c>
      <c r="AF60" s="4">
        <f t="shared" si="1"/>
        <v>0</v>
      </c>
      <c r="AG60" s="4">
        <f t="shared" si="4"/>
      </c>
    </row>
    <row r="61" spans="1:33" ht="21.75" customHeight="1">
      <c r="A61" s="11">
        <f t="shared" si="2"/>
        <v>0</v>
      </c>
      <c r="B61" s="2"/>
      <c r="C61" s="45"/>
      <c r="D61" s="49">
        <f>IF(ISNUMBER(C61),LOOKUP(C61,'工種番号'!$C$4:$C$55,'工種番号'!$D$4:$D$55),"")</f>
      </c>
      <c r="E61" s="55"/>
      <c r="F61" s="133"/>
      <c r="G61" s="134"/>
      <c r="H61" s="134"/>
      <c r="I61" s="135"/>
      <c r="J61" s="93"/>
      <c r="K61" s="77"/>
      <c r="L61" s="30"/>
      <c r="M61" s="53"/>
      <c r="N61" s="110">
        <f t="shared" si="7"/>
      </c>
      <c r="O61" s="111"/>
      <c r="P61" s="66"/>
      <c r="Q61" s="67"/>
      <c r="R61" s="38"/>
      <c r="S61" s="112">
        <f>IF(R61="","",LOOKUP(R61,'工種番号'!$C$4:$C$55,'工種番号'!$D$4:$D$55))</f>
      </c>
      <c r="T61" s="113"/>
      <c r="U61" s="114">
        <f t="shared" si="8"/>
      </c>
      <c r="V61" s="115"/>
      <c r="W61" s="33"/>
      <c r="X61" s="3"/>
      <c r="AE61" s="4">
        <v>36</v>
      </c>
      <c r="AF61" s="4">
        <f t="shared" si="1"/>
        <v>0</v>
      </c>
      <c r="AG61" s="4">
        <f t="shared" si="4"/>
      </c>
    </row>
    <row r="62" spans="1:33" ht="21.75" customHeight="1">
      <c r="A62" s="11">
        <f t="shared" si="2"/>
        <v>0</v>
      </c>
      <c r="B62" s="2"/>
      <c r="C62" s="45"/>
      <c r="D62" s="49">
        <f>IF(ISNUMBER(C62),LOOKUP(C62,'工種番号'!$C$4:$C$55,'工種番号'!$D$4:$D$55),"")</f>
      </c>
      <c r="E62" s="55"/>
      <c r="F62" s="133"/>
      <c r="G62" s="134"/>
      <c r="H62" s="134"/>
      <c r="I62" s="135"/>
      <c r="J62" s="93"/>
      <c r="K62" s="77"/>
      <c r="L62" s="30"/>
      <c r="M62" s="53"/>
      <c r="N62" s="110">
        <f t="shared" si="7"/>
      </c>
      <c r="O62" s="111"/>
      <c r="P62" s="66"/>
      <c r="Q62" s="67"/>
      <c r="R62" s="39"/>
      <c r="S62" s="112">
        <f>IF(R62="","",LOOKUP(R62,'工種番号'!$C$4:$C$55,'工種番号'!$D$4:$D$55))</f>
      </c>
      <c r="T62" s="113"/>
      <c r="U62" s="114">
        <f t="shared" si="8"/>
      </c>
      <c r="V62" s="115"/>
      <c r="W62" s="33"/>
      <c r="X62" s="3"/>
      <c r="AE62" s="4">
        <v>37</v>
      </c>
      <c r="AF62" s="4">
        <f t="shared" si="1"/>
        <v>0</v>
      </c>
      <c r="AG62" s="4">
        <f t="shared" si="4"/>
      </c>
    </row>
    <row r="63" spans="1:33" ht="21.75" customHeight="1">
      <c r="A63" s="11">
        <f t="shared" si="2"/>
        <v>0</v>
      </c>
      <c r="B63" s="2"/>
      <c r="C63" s="45"/>
      <c r="D63" s="49">
        <f>IF(ISNUMBER(C63),LOOKUP(C63,'工種番号'!$C$4:$C$55,'工種番号'!$D$4:$D$55),"")</f>
      </c>
      <c r="E63" s="55"/>
      <c r="F63" s="133"/>
      <c r="G63" s="134"/>
      <c r="H63" s="134"/>
      <c r="I63" s="135"/>
      <c r="J63" s="93"/>
      <c r="K63" s="77"/>
      <c r="L63" s="30"/>
      <c r="M63" s="53"/>
      <c r="N63" s="110">
        <f t="shared" si="7"/>
      </c>
      <c r="O63" s="111"/>
      <c r="P63" s="66"/>
      <c r="Q63" s="67"/>
      <c r="R63" s="39"/>
      <c r="S63" s="112">
        <f>IF(R63="","",LOOKUP(R63,'工種番号'!$C$4:$C$55,'工種番号'!$D$4:$D$55))</f>
      </c>
      <c r="T63" s="113"/>
      <c r="U63" s="114">
        <f t="shared" si="8"/>
      </c>
      <c r="V63" s="115"/>
      <c r="W63" s="33"/>
      <c r="X63" s="3"/>
      <c r="AE63" s="4">
        <v>38</v>
      </c>
      <c r="AF63" s="4">
        <f t="shared" si="1"/>
        <v>0</v>
      </c>
      <c r="AG63" s="4">
        <f t="shared" si="4"/>
      </c>
    </row>
    <row r="64" spans="1:33" ht="21.75" customHeight="1">
      <c r="A64" s="11">
        <f t="shared" si="2"/>
        <v>0</v>
      </c>
      <c r="B64" s="2"/>
      <c r="C64" s="44"/>
      <c r="D64" s="49">
        <f>IF(ISNUMBER(C64),LOOKUP(C64,'工種番号'!$C$4:$C$55,'工種番号'!$D$4:$D$55),"")</f>
      </c>
      <c r="E64" s="55"/>
      <c r="F64" s="133"/>
      <c r="G64" s="134"/>
      <c r="H64" s="134"/>
      <c r="I64" s="135"/>
      <c r="J64" s="93"/>
      <c r="K64" s="77"/>
      <c r="L64" s="30"/>
      <c r="M64" s="53"/>
      <c r="N64" s="110">
        <f t="shared" si="7"/>
      </c>
      <c r="O64" s="111"/>
      <c r="P64" s="66"/>
      <c r="Q64" s="67"/>
      <c r="R64" s="39"/>
      <c r="S64" s="112">
        <f>IF(R64="","",LOOKUP(R64,'工種番号'!$C$4:$C$55,'工種番号'!$D$4:$D$55))</f>
      </c>
      <c r="T64" s="113"/>
      <c r="U64" s="114">
        <f t="shared" si="8"/>
      </c>
      <c r="V64" s="115"/>
      <c r="W64" s="33"/>
      <c r="X64" s="3"/>
      <c r="AE64" s="4">
        <v>39</v>
      </c>
      <c r="AF64" s="4">
        <f t="shared" si="1"/>
        <v>0</v>
      </c>
      <c r="AG64" s="4">
        <f t="shared" si="4"/>
      </c>
    </row>
    <row r="65" spans="1:33" ht="21.75" customHeight="1">
      <c r="A65" s="11">
        <f t="shared" si="2"/>
        <v>0</v>
      </c>
      <c r="B65" s="2"/>
      <c r="C65" s="45"/>
      <c r="D65" s="49">
        <f>IF(ISNUMBER(C65),LOOKUP(C65,'工種番号'!$C$4:$C$55,'工種番号'!$D$4:$D$55),"")</f>
      </c>
      <c r="E65" s="55"/>
      <c r="F65" s="133"/>
      <c r="G65" s="134"/>
      <c r="H65" s="134"/>
      <c r="I65" s="135"/>
      <c r="J65" s="93"/>
      <c r="K65" s="77"/>
      <c r="L65" s="30"/>
      <c r="M65" s="53"/>
      <c r="N65" s="110">
        <f t="shared" si="7"/>
      </c>
      <c r="O65" s="111"/>
      <c r="P65" s="66"/>
      <c r="Q65" s="67"/>
      <c r="R65" s="39"/>
      <c r="S65" s="112">
        <f>IF(R65="","",LOOKUP(R65,'工種番号'!$C$4:$C$55,'工種番号'!$D$4:$D$55))</f>
      </c>
      <c r="T65" s="113"/>
      <c r="U65" s="114">
        <f t="shared" si="8"/>
      </c>
      <c r="V65" s="115"/>
      <c r="W65" s="33"/>
      <c r="X65" s="3"/>
      <c r="AE65" s="4">
        <v>40</v>
      </c>
      <c r="AF65" s="4">
        <f t="shared" si="1"/>
        <v>0</v>
      </c>
      <c r="AG65" s="4">
        <f t="shared" si="4"/>
      </c>
    </row>
    <row r="66" spans="1:33" ht="21.75" customHeight="1">
      <c r="A66" s="11">
        <f t="shared" si="2"/>
        <v>0</v>
      </c>
      <c r="B66" s="2"/>
      <c r="C66" s="45"/>
      <c r="D66" s="49">
        <f>IF(ISNUMBER(C66),LOOKUP(C66,'工種番号'!$C$4:$C$55,'工種番号'!$D$4:$D$55),"")</f>
      </c>
      <c r="E66" s="55"/>
      <c r="F66" s="133"/>
      <c r="G66" s="134"/>
      <c r="H66" s="134"/>
      <c r="I66" s="135"/>
      <c r="J66" s="93"/>
      <c r="K66" s="77"/>
      <c r="L66" s="30"/>
      <c r="M66" s="53"/>
      <c r="N66" s="110">
        <f t="shared" si="7"/>
      </c>
      <c r="O66" s="111"/>
      <c r="P66" s="66"/>
      <c r="Q66" s="67"/>
      <c r="R66" s="39"/>
      <c r="S66" s="112">
        <f>IF(R66="","",LOOKUP(R66,'工種番号'!$C$4:$C$55,'工種番号'!$D$4:$D$55))</f>
      </c>
      <c r="T66" s="113"/>
      <c r="U66" s="114">
        <f t="shared" si="8"/>
      </c>
      <c r="V66" s="115"/>
      <c r="W66" s="33"/>
      <c r="X66" s="3"/>
      <c r="AE66" s="4">
        <v>41</v>
      </c>
      <c r="AF66" s="4">
        <f t="shared" si="1"/>
        <v>0</v>
      </c>
      <c r="AG66" s="4">
        <f t="shared" si="4"/>
      </c>
    </row>
    <row r="67" spans="1:33" ht="21.75" customHeight="1">
      <c r="A67" s="11">
        <f t="shared" si="2"/>
        <v>0</v>
      </c>
      <c r="B67" s="2"/>
      <c r="C67" s="45"/>
      <c r="D67" s="49">
        <f>IF(ISNUMBER(C67),LOOKUP(C67,'工種番号'!$C$4:$C$55,'工種番号'!$D$4:$D$55),"")</f>
      </c>
      <c r="E67" s="55"/>
      <c r="F67" s="133"/>
      <c r="G67" s="134"/>
      <c r="H67" s="134"/>
      <c r="I67" s="135"/>
      <c r="J67" s="93"/>
      <c r="K67" s="75"/>
      <c r="L67" s="30"/>
      <c r="M67" s="53"/>
      <c r="N67" s="110">
        <f t="shared" si="7"/>
      </c>
      <c r="O67" s="111"/>
      <c r="P67" s="66"/>
      <c r="Q67" s="67"/>
      <c r="R67" s="39"/>
      <c r="S67" s="112">
        <f>IF(R67="","",LOOKUP(R67,'工種番号'!$C$4:$C$55,'工種番号'!$D$4:$D$55))</f>
      </c>
      <c r="T67" s="113"/>
      <c r="U67" s="114">
        <f t="shared" si="8"/>
      </c>
      <c r="V67" s="115"/>
      <c r="W67" s="33"/>
      <c r="X67" s="3"/>
      <c r="AE67" s="4">
        <v>42</v>
      </c>
      <c r="AF67" s="4">
        <f t="shared" si="1"/>
        <v>0</v>
      </c>
      <c r="AG67" s="4">
        <f t="shared" si="4"/>
      </c>
    </row>
    <row r="68" spans="1:33" ht="21.75" customHeight="1">
      <c r="A68" s="11">
        <f t="shared" si="2"/>
        <v>0</v>
      </c>
      <c r="B68" s="2"/>
      <c r="C68" s="45"/>
      <c r="D68" s="49">
        <f>IF(ISNUMBER(C68),LOOKUP(C68,'工種番号'!$C$4:$C$55,'工種番号'!$D$4:$D$55),"")</f>
      </c>
      <c r="E68" s="55"/>
      <c r="F68" s="133"/>
      <c r="G68" s="134"/>
      <c r="H68" s="134"/>
      <c r="I68" s="135"/>
      <c r="J68" s="93"/>
      <c r="K68" s="75"/>
      <c r="L68" s="30"/>
      <c r="M68" s="53"/>
      <c r="N68" s="110">
        <f t="shared" si="7"/>
      </c>
      <c r="O68" s="111"/>
      <c r="P68" s="66"/>
      <c r="Q68" s="67"/>
      <c r="R68" s="40"/>
      <c r="S68" s="112">
        <f>IF(R68="","",LOOKUP(R68,'工種番号'!$C$4:$C$55,'工種番号'!$D$4:$D$55))</f>
      </c>
      <c r="T68" s="113"/>
      <c r="U68" s="114">
        <f t="shared" si="8"/>
      </c>
      <c r="V68" s="115"/>
      <c r="W68" s="33"/>
      <c r="X68" s="3"/>
      <c r="AE68" s="4">
        <v>43</v>
      </c>
      <c r="AF68" s="4">
        <f t="shared" si="1"/>
        <v>0</v>
      </c>
      <c r="AG68" s="4">
        <f t="shared" si="4"/>
      </c>
    </row>
    <row r="69" spans="1:33" ht="21.75" customHeight="1">
      <c r="A69" s="11">
        <f t="shared" si="2"/>
        <v>0</v>
      </c>
      <c r="B69" s="2"/>
      <c r="C69" s="44"/>
      <c r="D69" s="49">
        <f>IF(ISNUMBER(C69),LOOKUP(C69,'工種番号'!$C$4:$C$55,'工種番号'!$D$4:$D$55),"")</f>
      </c>
      <c r="E69" s="55"/>
      <c r="F69" s="133"/>
      <c r="G69" s="134"/>
      <c r="H69" s="134"/>
      <c r="I69" s="135"/>
      <c r="J69" s="93"/>
      <c r="K69" s="75"/>
      <c r="L69" s="30"/>
      <c r="M69" s="53"/>
      <c r="N69" s="110">
        <f t="shared" si="7"/>
      </c>
      <c r="O69" s="111"/>
      <c r="P69" s="66"/>
      <c r="Q69" s="67"/>
      <c r="R69" s="40"/>
      <c r="S69" s="112">
        <f>IF(R69="","",LOOKUP(R69,'工種番号'!$C$4:$C$55,'工種番号'!$D$4:$D$55))</f>
      </c>
      <c r="T69" s="113"/>
      <c r="U69" s="114">
        <f t="shared" si="8"/>
      </c>
      <c r="V69" s="115"/>
      <c r="W69" s="33"/>
      <c r="X69" s="3"/>
      <c r="AE69" s="4">
        <v>44</v>
      </c>
      <c r="AF69" s="4">
        <f t="shared" si="1"/>
        <v>0</v>
      </c>
      <c r="AG69" s="4">
        <f t="shared" si="4"/>
      </c>
    </row>
    <row r="70" spans="1:33" ht="21.75" customHeight="1">
      <c r="A70" s="11">
        <f t="shared" si="2"/>
        <v>0</v>
      </c>
      <c r="B70" s="2"/>
      <c r="C70" s="44"/>
      <c r="D70" s="49">
        <f>IF(ISNUMBER(C70),LOOKUP(C70,'工種番号'!$C$4:$C$55,'工種番号'!$D$4:$D$55),"")</f>
      </c>
      <c r="E70" s="55"/>
      <c r="F70" s="133"/>
      <c r="G70" s="134"/>
      <c r="H70" s="134"/>
      <c r="I70" s="135"/>
      <c r="J70" s="93"/>
      <c r="K70" s="75"/>
      <c r="L70" s="30"/>
      <c r="M70" s="53"/>
      <c r="N70" s="110">
        <f t="shared" si="7"/>
      </c>
      <c r="O70" s="111"/>
      <c r="P70" s="66"/>
      <c r="Q70" s="67"/>
      <c r="R70" s="40"/>
      <c r="S70" s="112">
        <f>IF(R70="","",LOOKUP(R70,'工種番号'!$C$4:$C$55,'工種番号'!$D$4:$D$55))</f>
      </c>
      <c r="T70" s="113"/>
      <c r="U70" s="114">
        <f t="shared" si="8"/>
      </c>
      <c r="V70" s="115"/>
      <c r="W70" s="33"/>
      <c r="X70" s="3"/>
      <c r="AE70" s="4">
        <v>45</v>
      </c>
      <c r="AF70" s="4">
        <f t="shared" si="1"/>
        <v>0</v>
      </c>
      <c r="AG70" s="4">
        <f t="shared" si="4"/>
      </c>
    </row>
    <row r="71" spans="1:33" ht="21.75" customHeight="1">
      <c r="A71" s="11">
        <f t="shared" si="2"/>
        <v>0</v>
      </c>
      <c r="B71" s="2"/>
      <c r="C71" s="45"/>
      <c r="D71" s="49">
        <f>IF(ISNUMBER(C71),LOOKUP(C71,'工種番号'!$C$4:$C$55,'工種番号'!$D$4:$D$55),"")</f>
      </c>
      <c r="E71" s="55"/>
      <c r="F71" s="133"/>
      <c r="G71" s="134"/>
      <c r="H71" s="134"/>
      <c r="I71" s="135"/>
      <c r="J71" s="93"/>
      <c r="K71" s="75"/>
      <c r="L71" s="30"/>
      <c r="M71" s="53"/>
      <c r="N71" s="110">
        <f t="shared" si="7"/>
      </c>
      <c r="O71" s="111"/>
      <c r="P71" s="66"/>
      <c r="Q71" s="67"/>
      <c r="R71" s="40"/>
      <c r="S71" s="112">
        <f>IF(R71="","",LOOKUP(R71,'工種番号'!$C$4:$C$55,'工種番号'!$D$4:$D$55))</f>
      </c>
      <c r="T71" s="113"/>
      <c r="U71" s="114">
        <f t="shared" si="8"/>
      </c>
      <c r="V71" s="115"/>
      <c r="W71" s="33"/>
      <c r="X71" s="3"/>
      <c r="AE71" s="4">
        <v>46</v>
      </c>
      <c r="AF71" s="4">
        <f t="shared" si="1"/>
        <v>0</v>
      </c>
      <c r="AG71" s="4">
        <f t="shared" si="4"/>
      </c>
    </row>
    <row r="72" spans="1:33" ht="21.75" customHeight="1">
      <c r="A72" s="11">
        <f t="shared" si="2"/>
        <v>0</v>
      </c>
      <c r="B72" s="2"/>
      <c r="C72" s="45"/>
      <c r="D72" s="49">
        <f>IF(ISNUMBER(C72),LOOKUP(C72,'工種番号'!$C$4:$C$55,'工種番号'!$D$4:$D$55),"")</f>
      </c>
      <c r="E72" s="55"/>
      <c r="F72" s="133"/>
      <c r="G72" s="134"/>
      <c r="H72" s="134"/>
      <c r="I72" s="135"/>
      <c r="J72" s="93"/>
      <c r="K72" s="75"/>
      <c r="L72" s="30"/>
      <c r="M72" s="53"/>
      <c r="N72" s="110">
        <f t="shared" si="7"/>
      </c>
      <c r="O72" s="111"/>
      <c r="P72" s="66"/>
      <c r="Q72" s="67"/>
      <c r="R72" s="40"/>
      <c r="S72" s="112">
        <f>IF(R72="","",LOOKUP(R72,'工種番号'!$C$4:$C$55,'工種番号'!$D$4:$D$55))</f>
      </c>
      <c r="T72" s="113"/>
      <c r="U72" s="114">
        <f t="shared" si="8"/>
      </c>
      <c r="V72" s="115"/>
      <c r="W72" s="33"/>
      <c r="X72" s="3"/>
      <c r="AE72" s="4">
        <v>47</v>
      </c>
      <c r="AF72" s="4">
        <f t="shared" si="1"/>
        <v>0</v>
      </c>
      <c r="AG72" s="4">
        <f t="shared" si="4"/>
      </c>
    </row>
    <row r="73" spans="1:33" ht="21.75" customHeight="1">
      <c r="A73" s="11">
        <f t="shared" si="2"/>
        <v>0</v>
      </c>
      <c r="B73" s="2"/>
      <c r="C73" s="45"/>
      <c r="D73" s="49">
        <f>IF(ISNUMBER(C73),LOOKUP(C73,'工種番号'!$C$4:$C$55,'工種番号'!$D$4:$D$55),"")</f>
      </c>
      <c r="E73" s="55"/>
      <c r="F73" s="133"/>
      <c r="G73" s="134"/>
      <c r="H73" s="134"/>
      <c r="I73" s="135"/>
      <c r="J73" s="93"/>
      <c r="K73" s="75"/>
      <c r="L73" s="30"/>
      <c r="M73" s="53"/>
      <c r="N73" s="110">
        <f t="shared" si="7"/>
      </c>
      <c r="O73" s="111"/>
      <c r="P73" s="66"/>
      <c r="Q73" s="67"/>
      <c r="R73" s="40"/>
      <c r="S73" s="112">
        <f>IF(R73="","",LOOKUP(R73,'工種番号'!$C$4:$C$55,'工種番号'!$D$4:$D$55))</f>
      </c>
      <c r="T73" s="113"/>
      <c r="U73" s="114">
        <f t="shared" si="8"/>
      </c>
      <c r="V73" s="115"/>
      <c r="W73" s="33"/>
      <c r="X73" s="3"/>
      <c r="AE73" s="4">
        <v>48</v>
      </c>
      <c r="AF73" s="4">
        <f t="shared" si="1"/>
        <v>0</v>
      </c>
      <c r="AG73" s="4">
        <f t="shared" si="4"/>
      </c>
    </row>
    <row r="74" spans="1:33" ht="21.75" customHeight="1">
      <c r="A74" s="11">
        <f t="shared" si="2"/>
        <v>0</v>
      </c>
      <c r="B74" s="2"/>
      <c r="C74" s="45"/>
      <c r="D74" s="49">
        <f>IF(ISNUMBER(C74),LOOKUP(C74,'工種番号'!$C$4:$C$55,'工種番号'!$D$4:$D$55),"")</f>
      </c>
      <c r="E74" s="55"/>
      <c r="F74" s="133"/>
      <c r="G74" s="134"/>
      <c r="H74" s="134"/>
      <c r="I74" s="135"/>
      <c r="J74" s="93"/>
      <c r="K74" s="75"/>
      <c r="L74" s="30"/>
      <c r="M74" s="53"/>
      <c r="N74" s="110">
        <f t="shared" si="7"/>
      </c>
      <c r="O74" s="111"/>
      <c r="P74" s="66"/>
      <c r="Q74" s="67"/>
      <c r="R74" s="40"/>
      <c r="S74" s="112">
        <f>IF(R74="","",LOOKUP(R74,'工種番号'!$C$4:$C$55,'工種番号'!$D$4:$D$55))</f>
      </c>
      <c r="T74" s="113"/>
      <c r="U74" s="114">
        <f t="shared" si="8"/>
      </c>
      <c r="V74" s="115"/>
      <c r="W74" s="33"/>
      <c r="X74" s="3"/>
      <c r="AE74" s="4">
        <f>AE73+1</f>
        <v>49</v>
      </c>
      <c r="AF74" s="4">
        <f t="shared" si="1"/>
        <v>0</v>
      </c>
      <c r="AG74" s="4">
        <f t="shared" si="4"/>
      </c>
    </row>
    <row r="75" spans="1:33" ht="21.75" customHeight="1">
      <c r="A75" s="11">
        <f t="shared" si="2"/>
        <v>0</v>
      </c>
      <c r="B75" s="2"/>
      <c r="C75" s="45"/>
      <c r="D75" s="49">
        <f>IF(ISNUMBER(C75),LOOKUP(C75,'工種番号'!$C$4:$C$55,'工種番号'!$D$4:$D$55),"")</f>
      </c>
      <c r="E75" s="55"/>
      <c r="F75" s="133"/>
      <c r="G75" s="134"/>
      <c r="H75" s="134"/>
      <c r="I75" s="135"/>
      <c r="J75" s="93"/>
      <c r="K75" s="75"/>
      <c r="L75" s="30"/>
      <c r="M75" s="53"/>
      <c r="N75" s="110">
        <f t="shared" si="7"/>
      </c>
      <c r="O75" s="111"/>
      <c r="P75" s="66"/>
      <c r="Q75" s="67"/>
      <c r="R75" s="40"/>
      <c r="S75" s="112">
        <f>IF(R75="","",LOOKUP(R75,'工種番号'!$C$4:$C$55,'工種番号'!$D$4:$D$55))</f>
      </c>
      <c r="T75" s="113"/>
      <c r="U75" s="114">
        <f t="shared" si="8"/>
      </c>
      <c r="V75" s="115"/>
      <c r="W75" s="33"/>
      <c r="X75" s="3"/>
      <c r="AE75" s="4">
        <v>50</v>
      </c>
      <c r="AF75" s="4">
        <f>COUNTIF($C$27:$C$371,AE75)</f>
        <v>1</v>
      </c>
      <c r="AG75" s="4">
        <f t="shared" si="4"/>
        <v>50</v>
      </c>
    </row>
    <row r="76" spans="1:33" ht="21.75" customHeight="1">
      <c r="A76" s="11">
        <f t="shared" si="2"/>
        <v>0</v>
      </c>
      <c r="B76" s="2"/>
      <c r="C76" s="44"/>
      <c r="D76" s="49">
        <f>IF(ISNUMBER(C76),LOOKUP(C76,'工種番号'!$C$4:$C$55,'工種番号'!$D$4:$D$55),"")</f>
      </c>
      <c r="E76" s="55"/>
      <c r="F76" s="133"/>
      <c r="G76" s="134"/>
      <c r="H76" s="134"/>
      <c r="I76" s="135"/>
      <c r="J76" s="93"/>
      <c r="K76" s="75"/>
      <c r="L76" s="30"/>
      <c r="M76" s="53"/>
      <c r="N76" s="110">
        <f t="shared" si="7"/>
      </c>
      <c r="O76" s="111"/>
      <c r="P76" s="66"/>
      <c r="Q76" s="67"/>
      <c r="R76" s="40"/>
      <c r="S76" s="112">
        <f>IF(R76="","",LOOKUP(R76,'工種番号'!$C$4:$C$55,'工種番号'!$D$4:$D$55))</f>
      </c>
      <c r="T76" s="113"/>
      <c r="U76" s="114">
        <f t="shared" si="8"/>
      </c>
      <c r="V76" s="115"/>
      <c r="W76" s="33"/>
      <c r="X76" s="3"/>
      <c r="AE76" s="4">
        <v>51</v>
      </c>
      <c r="AF76" s="4">
        <f>COUNTIF($C$27:$C$371,AE76)</f>
        <v>1</v>
      </c>
      <c r="AG76" s="4">
        <f>IF(AF76&lt;&gt;0,AE76,"")</f>
        <v>51</v>
      </c>
    </row>
    <row r="77" spans="1:33" ht="21.75" customHeight="1">
      <c r="A77" s="11">
        <f t="shared" si="2"/>
        <v>0</v>
      </c>
      <c r="B77" s="2"/>
      <c r="C77" s="44"/>
      <c r="D77" s="49">
        <f>IF(ISNUMBER(C77),LOOKUP(C77,'工種番号'!$C$4:$C$55,'工種番号'!$D$4:$D$55),"")</f>
      </c>
      <c r="E77" s="55"/>
      <c r="F77" s="133"/>
      <c r="G77" s="134"/>
      <c r="H77" s="134"/>
      <c r="I77" s="135"/>
      <c r="J77" s="93"/>
      <c r="K77" s="75"/>
      <c r="L77" s="30"/>
      <c r="M77" s="53"/>
      <c r="N77" s="110">
        <f t="shared" si="7"/>
      </c>
      <c r="O77" s="111"/>
      <c r="P77" s="66"/>
      <c r="Q77" s="67"/>
      <c r="R77" s="40"/>
      <c r="S77" s="112">
        <f>IF(R77="","",LOOKUP(R77,'工種番号'!$C$4:$C$55,'工種番号'!$D$4:$D$55))</f>
      </c>
      <c r="T77" s="113"/>
      <c r="U77" s="114">
        <f t="shared" si="8"/>
      </c>
      <c r="V77" s="115"/>
      <c r="W77" s="33"/>
      <c r="X77" s="3"/>
      <c r="AE77" s="4">
        <f>AE76+1</f>
        <v>52</v>
      </c>
      <c r="AF77" s="4">
        <f>COUNTIF($C$27:$C$370,AE77)</f>
        <v>0</v>
      </c>
      <c r="AG77" s="4">
        <f t="shared" si="4"/>
      </c>
    </row>
    <row r="78" spans="1:33" ht="21.75" customHeight="1">
      <c r="A78" s="11">
        <f t="shared" si="2"/>
        <v>0</v>
      </c>
      <c r="B78" s="2"/>
      <c r="C78" s="44"/>
      <c r="D78" s="49">
        <f>IF(ISNUMBER(C78),LOOKUP(C78,'工種番号'!$C$4:$C$55,'工種番号'!$D$4:$D$55),"")</f>
      </c>
      <c r="E78" s="55"/>
      <c r="F78" s="133"/>
      <c r="G78" s="134"/>
      <c r="H78" s="134"/>
      <c r="I78" s="135"/>
      <c r="J78" s="93"/>
      <c r="K78" s="75"/>
      <c r="L78" s="30"/>
      <c r="M78" s="53"/>
      <c r="N78" s="110">
        <f t="shared" si="7"/>
      </c>
      <c r="O78" s="111"/>
      <c r="P78" s="66"/>
      <c r="Q78" s="67"/>
      <c r="R78" s="40"/>
      <c r="S78" s="112">
        <f>IF(R78="","",LOOKUP(R78,'工種番号'!$C$4:$C$55,'工種番号'!$D$4:$D$55))</f>
      </c>
      <c r="T78" s="113"/>
      <c r="U78" s="114">
        <f t="shared" si="8"/>
      </c>
      <c r="V78" s="115"/>
      <c r="W78" s="33"/>
      <c r="X78" s="3"/>
      <c r="AG78" s="4">
        <f t="shared" si="4"/>
      </c>
    </row>
    <row r="79" spans="1:33" ht="21.75" customHeight="1">
      <c r="A79" s="11">
        <f t="shared" si="2"/>
        <v>0</v>
      </c>
      <c r="B79" s="2"/>
      <c r="C79" s="45"/>
      <c r="D79" s="49">
        <f>IF(ISNUMBER(C79),LOOKUP(C79,'工種番号'!$C$4:$C$55,'工種番号'!$D$4:$D$55),"")</f>
      </c>
      <c r="E79" s="55"/>
      <c r="F79" s="133"/>
      <c r="G79" s="134"/>
      <c r="H79" s="134"/>
      <c r="I79" s="135"/>
      <c r="J79" s="93"/>
      <c r="K79" s="75"/>
      <c r="L79" s="30"/>
      <c r="M79" s="53"/>
      <c r="N79" s="110">
        <f t="shared" si="7"/>
      </c>
      <c r="O79" s="111"/>
      <c r="P79" s="66"/>
      <c r="Q79" s="67"/>
      <c r="R79" s="40"/>
      <c r="S79" s="112">
        <f>IF(R79="","",LOOKUP(R79,'工種番号'!$C$4:$C$55,'工種番号'!$D$4:$D$55))</f>
      </c>
      <c r="T79" s="113"/>
      <c r="U79" s="114">
        <f t="shared" si="8"/>
      </c>
      <c r="V79" s="115"/>
      <c r="W79" s="33"/>
      <c r="X79" s="3"/>
      <c r="AG79" s="4">
        <f t="shared" si="4"/>
      </c>
    </row>
    <row r="80" spans="1:33" ht="21.75" customHeight="1">
      <c r="A80" s="11">
        <f t="shared" si="2"/>
        <v>0</v>
      </c>
      <c r="B80" s="2"/>
      <c r="C80" s="45"/>
      <c r="D80" s="49">
        <f>IF(ISNUMBER(C80),LOOKUP(C80,'工種番号'!$C$4:$C$55,'工種番号'!$D$4:$D$55),"")</f>
      </c>
      <c r="E80" s="55"/>
      <c r="F80" s="133"/>
      <c r="G80" s="134"/>
      <c r="H80" s="134"/>
      <c r="I80" s="135"/>
      <c r="J80" s="93"/>
      <c r="K80" s="75"/>
      <c r="L80" s="30"/>
      <c r="M80" s="53"/>
      <c r="N80" s="110">
        <f t="shared" si="7"/>
      </c>
      <c r="O80" s="111"/>
      <c r="P80" s="66"/>
      <c r="Q80" s="67"/>
      <c r="R80" s="40"/>
      <c r="S80" s="112">
        <f>IF(R80="","",LOOKUP(R80,'工種番号'!$C$4:$C$55,'工種番号'!$D$4:$D$55))</f>
      </c>
      <c r="T80" s="113"/>
      <c r="U80" s="114">
        <f t="shared" si="8"/>
      </c>
      <c r="V80" s="115"/>
      <c r="W80" s="33"/>
      <c r="X80" s="3"/>
      <c r="AG80" s="4">
        <f t="shared" si="4"/>
      </c>
    </row>
    <row r="81" spans="1:33" ht="21.75" customHeight="1" thickBot="1">
      <c r="A81" s="11">
        <f t="shared" si="2"/>
        <v>0</v>
      </c>
      <c r="B81" s="2"/>
      <c r="C81" s="44"/>
      <c r="D81" s="49">
        <f>IF(ISNUMBER(C81),LOOKUP(C81,'工種番号'!$C$4:$C$55,'工種番号'!$D$4:$D$55),"")</f>
      </c>
      <c r="E81" s="55"/>
      <c r="F81" s="133"/>
      <c r="G81" s="134"/>
      <c r="H81" s="134"/>
      <c r="I81" s="135"/>
      <c r="J81" s="93"/>
      <c r="K81" s="75"/>
      <c r="L81" s="30"/>
      <c r="M81" s="53"/>
      <c r="N81" s="110">
        <f t="shared" si="7"/>
      </c>
      <c r="O81" s="111"/>
      <c r="P81" s="66"/>
      <c r="Q81" s="67"/>
      <c r="R81" s="52"/>
      <c r="S81" s="129">
        <f>IF(R81="","",LOOKUP(R81,'工種番号'!$C$4:$C$55,'工種番号'!$D$4:$D$55))</f>
      </c>
      <c r="T81" s="130"/>
      <c r="U81" s="131">
        <f t="shared" si="8"/>
      </c>
      <c r="V81" s="132"/>
      <c r="W81" s="34"/>
      <c r="X81" s="3"/>
      <c r="AG81" s="4">
        <f t="shared" si="4"/>
      </c>
    </row>
    <row r="82" spans="1:33" ht="21.75" customHeight="1">
      <c r="A82" s="11"/>
      <c r="B82" s="2"/>
      <c r="C82" s="120" t="s">
        <v>10</v>
      </c>
      <c r="D82" s="121"/>
      <c r="E82" s="37" t="s">
        <v>15</v>
      </c>
      <c r="F82" s="120" t="s">
        <v>16</v>
      </c>
      <c r="G82" s="122"/>
      <c r="H82" s="122"/>
      <c r="I82" s="122"/>
      <c r="J82" s="83"/>
      <c r="K82" s="37" t="s">
        <v>17</v>
      </c>
      <c r="L82" s="37" t="s">
        <v>18</v>
      </c>
      <c r="M82" s="54" t="s">
        <v>19</v>
      </c>
      <c r="N82" s="123" t="s">
        <v>20</v>
      </c>
      <c r="O82" s="124"/>
      <c r="P82" s="68"/>
      <c r="Q82" s="67"/>
      <c r="R82" s="125" t="s">
        <v>21</v>
      </c>
      <c r="S82" s="126"/>
      <c r="T82" s="126"/>
      <c r="U82" s="127" t="s">
        <v>22</v>
      </c>
      <c r="V82" s="127"/>
      <c r="W82" s="128"/>
      <c r="X82" s="3"/>
      <c r="AG82" s="4">
        <f t="shared" si="4"/>
      </c>
    </row>
    <row r="83" spans="1:33" ht="21.75" customHeight="1">
      <c r="A83" s="11">
        <f t="shared" si="2"/>
        <v>0</v>
      </c>
      <c r="B83" s="2"/>
      <c r="C83" s="18"/>
      <c r="D83" s="48">
        <f>IF(ISNUMBER(C83),LOOKUP(C83,'工種番号'!$C$4:$C$55,'工種番号'!$D$4:$D$55),"")</f>
      </c>
      <c r="E83" s="55"/>
      <c r="F83" s="107"/>
      <c r="G83" s="108"/>
      <c r="H83" s="108"/>
      <c r="I83" s="109"/>
      <c r="J83" s="84"/>
      <c r="K83" s="72"/>
      <c r="L83" s="30"/>
      <c r="M83" s="53"/>
      <c r="N83" s="110">
        <f aca="true" t="shared" si="9" ref="N83:N105">IF(ISBLANK(M83),"",ROUND(K83*M83,0))</f>
      </c>
      <c r="O83" s="111"/>
      <c r="P83" s="66"/>
      <c r="Q83" s="67"/>
      <c r="R83" s="38"/>
      <c r="S83" s="112">
        <f>IF(R83="","",LOOKUP(R83,'工種番号'!$C$4:$C$55,'工種番号'!$D$4:$D$55))</f>
      </c>
      <c r="T83" s="113"/>
      <c r="U83" s="114"/>
      <c r="V83" s="115"/>
      <c r="W83" s="33"/>
      <c r="X83" s="3"/>
      <c r="AG83" s="4">
        <f t="shared" si="4"/>
      </c>
    </row>
    <row r="84" spans="1:33" ht="21.75" customHeight="1">
      <c r="A84" s="11">
        <f t="shared" si="2"/>
        <v>0</v>
      </c>
      <c r="B84" s="2"/>
      <c r="C84" s="27"/>
      <c r="D84" s="49">
        <f>IF(ISNUMBER(C84),LOOKUP(C84,'工種番号'!$C$4:$C$55,'工種番号'!$D$4:$D$55),"")</f>
      </c>
      <c r="E84" s="55"/>
      <c r="F84" s="107"/>
      <c r="G84" s="108"/>
      <c r="H84" s="108"/>
      <c r="I84" s="109"/>
      <c r="J84" s="84"/>
      <c r="K84" s="73"/>
      <c r="L84" s="30"/>
      <c r="M84" s="53"/>
      <c r="N84" s="110">
        <f t="shared" si="9"/>
      </c>
      <c r="O84" s="111"/>
      <c r="P84" s="66"/>
      <c r="Q84" s="67"/>
      <c r="R84" s="38"/>
      <c r="S84" s="112">
        <f>IF(R84="","",LOOKUP(R84,'工種番号'!$C$4:$C$55,'工種番号'!$D$4:$D$55))</f>
      </c>
      <c r="T84" s="113"/>
      <c r="U84" s="114"/>
      <c r="V84" s="115"/>
      <c r="W84" s="33"/>
      <c r="X84" s="3"/>
      <c r="AG84" s="4">
        <f t="shared" si="4"/>
      </c>
    </row>
    <row r="85" spans="1:33" ht="21.75" customHeight="1">
      <c r="A85" s="11">
        <f t="shared" si="2"/>
        <v>0</v>
      </c>
      <c r="B85" s="2"/>
      <c r="C85" s="27"/>
      <c r="D85" s="49">
        <f>IF(ISNUMBER(C85),LOOKUP(C85,'工種番号'!$C$4:$C$55,'工種番号'!$D$4:$D$55),"")</f>
      </c>
      <c r="E85" s="55"/>
      <c r="F85" s="107"/>
      <c r="G85" s="108"/>
      <c r="H85" s="108"/>
      <c r="I85" s="109"/>
      <c r="J85" s="84"/>
      <c r="K85" s="73"/>
      <c r="L85" s="30"/>
      <c r="M85" s="53"/>
      <c r="N85" s="110">
        <f t="shared" si="9"/>
      </c>
      <c r="O85" s="111"/>
      <c r="P85" s="66"/>
      <c r="Q85" s="67"/>
      <c r="R85" s="38"/>
      <c r="S85" s="112">
        <f>IF(R85="","",LOOKUP(R85,'工種番号'!$C$4:$C$55,'工種番号'!$D$4:$D$55))</f>
      </c>
      <c r="T85" s="113"/>
      <c r="U85" s="114"/>
      <c r="V85" s="115"/>
      <c r="W85" s="33"/>
      <c r="X85" s="3"/>
      <c r="AG85" s="4">
        <f t="shared" si="4"/>
      </c>
    </row>
    <row r="86" spans="1:24" ht="21.75" customHeight="1">
      <c r="A86" s="11">
        <f t="shared" si="2"/>
        <v>0</v>
      </c>
      <c r="B86" s="2"/>
      <c r="C86" s="27"/>
      <c r="D86" s="49">
        <f>IF(ISNUMBER(C86),LOOKUP(C86,'工種番号'!$C$4:$C$55,'工種番号'!$D$4:$D$55),"")</f>
      </c>
      <c r="E86" s="55"/>
      <c r="F86" s="107"/>
      <c r="G86" s="108"/>
      <c r="H86" s="108"/>
      <c r="I86" s="109"/>
      <c r="J86" s="84"/>
      <c r="K86" s="71"/>
      <c r="L86" s="30"/>
      <c r="M86" s="53"/>
      <c r="N86" s="110">
        <f t="shared" si="9"/>
      </c>
      <c r="O86" s="111"/>
      <c r="P86" s="66"/>
      <c r="Q86" s="67"/>
      <c r="R86" s="39"/>
      <c r="S86" s="112">
        <f>IF(R86="","",LOOKUP(R86,'工種番号'!$C$4:$C$55,'工種番号'!$D$4:$D$55))</f>
      </c>
      <c r="T86" s="113"/>
      <c r="U86" s="114"/>
      <c r="V86" s="115"/>
      <c r="W86" s="33"/>
      <c r="X86" s="3"/>
    </row>
    <row r="87" spans="1:24" ht="21.75" customHeight="1">
      <c r="A87" s="11">
        <f t="shared" si="2"/>
        <v>0</v>
      </c>
      <c r="B87" s="2"/>
      <c r="C87" s="27"/>
      <c r="D87" s="49">
        <f>IF(ISNUMBER(C87),LOOKUP(C87,'工種番号'!$C$4:$C$55,'工種番号'!$D$4:$D$55),"")</f>
      </c>
      <c r="E87" s="55"/>
      <c r="F87" s="107"/>
      <c r="G87" s="108"/>
      <c r="H87" s="108"/>
      <c r="I87" s="109"/>
      <c r="J87" s="84"/>
      <c r="K87" s="72"/>
      <c r="L87" s="30"/>
      <c r="M87" s="53"/>
      <c r="N87" s="110">
        <f t="shared" si="9"/>
      </c>
      <c r="O87" s="111"/>
      <c r="P87" s="66"/>
      <c r="Q87" s="67"/>
      <c r="R87" s="39"/>
      <c r="S87" s="112">
        <f>IF(R87="","",LOOKUP(R87,'工種番号'!$C$4:$C$55,'工種番号'!$D$4:$D$55))</f>
      </c>
      <c r="T87" s="113"/>
      <c r="U87" s="114"/>
      <c r="V87" s="115"/>
      <c r="W87" s="33"/>
      <c r="X87" s="3"/>
    </row>
    <row r="88" spans="1:24" ht="21.75" customHeight="1">
      <c r="A88" s="11">
        <f t="shared" si="2"/>
        <v>0</v>
      </c>
      <c r="B88" s="2"/>
      <c r="C88" s="18"/>
      <c r="D88" s="49">
        <f>IF(ISNUMBER(C88),LOOKUP(C88,'工種番号'!$C$4:$C$55,'工種番号'!$D$4:$D$55),"")</f>
      </c>
      <c r="E88" s="55"/>
      <c r="F88" s="107"/>
      <c r="G88" s="108"/>
      <c r="H88" s="108"/>
      <c r="I88" s="109"/>
      <c r="J88" s="84"/>
      <c r="K88" s="72"/>
      <c r="L88" s="30"/>
      <c r="M88" s="53"/>
      <c r="N88" s="110">
        <f t="shared" si="9"/>
      </c>
      <c r="O88" s="111"/>
      <c r="P88" s="66"/>
      <c r="Q88" s="67"/>
      <c r="R88" s="39"/>
      <c r="S88" s="112">
        <f>IF(R88="","",LOOKUP(R88,'工種番号'!$C$4:$C$55,'工種番号'!$D$4:$D$55))</f>
      </c>
      <c r="T88" s="113"/>
      <c r="U88" s="114"/>
      <c r="V88" s="115"/>
      <c r="W88" s="33"/>
      <c r="X88" s="3"/>
    </row>
    <row r="89" spans="1:24" ht="21.75" customHeight="1">
      <c r="A89" s="11">
        <f t="shared" si="2"/>
        <v>0</v>
      </c>
      <c r="B89" s="2"/>
      <c r="C89" s="27"/>
      <c r="D89" s="49">
        <f>IF(ISNUMBER(C89),LOOKUP(C89,'工種番号'!$C$4:$C$55,'工種番号'!$D$4:$D$55),"")</f>
      </c>
      <c r="E89" s="55"/>
      <c r="F89" s="107"/>
      <c r="G89" s="108"/>
      <c r="H89" s="108"/>
      <c r="I89" s="109"/>
      <c r="J89" s="84"/>
      <c r="K89" s="72"/>
      <c r="L89" s="30"/>
      <c r="M89" s="53"/>
      <c r="N89" s="110">
        <f t="shared" si="9"/>
      </c>
      <c r="O89" s="111"/>
      <c r="P89" s="66"/>
      <c r="Q89" s="67"/>
      <c r="R89" s="39"/>
      <c r="S89" s="112">
        <f>IF(R89="","",LOOKUP(R89,'工種番号'!$C$4:$C$55,'工種番号'!$D$4:$D$55))</f>
      </c>
      <c r="T89" s="113"/>
      <c r="U89" s="114"/>
      <c r="V89" s="115"/>
      <c r="W89" s="33"/>
      <c r="X89" s="3"/>
    </row>
    <row r="90" spans="1:24" ht="21.75" customHeight="1">
      <c r="A90" s="11">
        <f t="shared" si="2"/>
        <v>0</v>
      </c>
      <c r="B90" s="2"/>
      <c r="C90" s="27"/>
      <c r="D90" s="49">
        <f>IF(ISNUMBER(C90),LOOKUP(C90,'工種番号'!$C$4:$C$55,'工種番号'!$D$4:$D$55),"")</f>
      </c>
      <c r="E90" s="55"/>
      <c r="F90" s="107"/>
      <c r="G90" s="108"/>
      <c r="H90" s="108"/>
      <c r="I90" s="109"/>
      <c r="J90" s="84"/>
      <c r="K90" s="71"/>
      <c r="L90" s="30"/>
      <c r="M90" s="53"/>
      <c r="N90" s="110">
        <f t="shared" si="9"/>
      </c>
      <c r="O90" s="111"/>
      <c r="P90" s="66"/>
      <c r="Q90" s="67"/>
      <c r="R90" s="39"/>
      <c r="S90" s="112">
        <f>IF(R90="","",LOOKUP(R90,'工種番号'!$C$4:$C$55,'工種番号'!$D$4:$D$55))</f>
      </c>
      <c r="T90" s="113"/>
      <c r="U90" s="114"/>
      <c r="V90" s="115"/>
      <c r="W90" s="33"/>
      <c r="X90" s="3"/>
    </row>
    <row r="91" spans="1:24" ht="21.75" customHeight="1">
      <c r="A91" s="11">
        <f t="shared" si="2"/>
        <v>0</v>
      </c>
      <c r="B91" s="2"/>
      <c r="C91" s="27"/>
      <c r="D91" s="49">
        <f>IF(ISNUMBER(C91),LOOKUP(C91,'工種番号'!$C$4:$C$55,'工種番号'!$D$4:$D$55),"")</f>
      </c>
      <c r="E91" s="55"/>
      <c r="F91" s="107"/>
      <c r="G91" s="108"/>
      <c r="H91" s="108"/>
      <c r="I91" s="109"/>
      <c r="J91" s="84"/>
      <c r="K91" s="71"/>
      <c r="L91" s="30"/>
      <c r="M91" s="53"/>
      <c r="N91" s="110">
        <f t="shared" si="9"/>
      </c>
      <c r="O91" s="111"/>
      <c r="P91" s="66"/>
      <c r="Q91" s="67"/>
      <c r="R91" s="39"/>
      <c r="S91" s="112">
        <f>IF(R91="","",LOOKUP(R91,'工種番号'!$C$4:$C$55,'工種番号'!$D$4:$D$55))</f>
      </c>
      <c r="T91" s="113"/>
      <c r="U91" s="114"/>
      <c r="V91" s="115"/>
      <c r="W91" s="33"/>
      <c r="X91" s="3"/>
    </row>
    <row r="92" spans="1:24" ht="21.75" customHeight="1">
      <c r="A92" s="11">
        <f aca="true" t="shared" si="10" ref="A92:A153">C92</f>
        <v>0</v>
      </c>
      <c r="B92" s="2"/>
      <c r="C92" s="27"/>
      <c r="D92" s="49">
        <f>IF(ISNUMBER(C92),LOOKUP(C92,'工種番号'!$C$4:$C$55,'工種番号'!$D$4:$D$55),"")</f>
      </c>
      <c r="E92" s="55"/>
      <c r="F92" s="107"/>
      <c r="G92" s="108"/>
      <c r="H92" s="108"/>
      <c r="I92" s="109"/>
      <c r="J92" s="84"/>
      <c r="K92" s="71"/>
      <c r="L92" s="30"/>
      <c r="M92" s="53"/>
      <c r="N92" s="110">
        <f t="shared" si="9"/>
      </c>
      <c r="O92" s="111"/>
      <c r="P92" s="66"/>
      <c r="Q92" s="67"/>
      <c r="R92" s="40"/>
      <c r="S92" s="112">
        <f>IF(R92="","",LOOKUP(R92,'工種番号'!$C$4:$C$55,'工種番号'!$D$4:$D$55))</f>
      </c>
      <c r="T92" s="113"/>
      <c r="U92" s="114"/>
      <c r="V92" s="115"/>
      <c r="W92" s="33"/>
      <c r="X92" s="3"/>
    </row>
    <row r="93" spans="1:24" ht="21.75" customHeight="1">
      <c r="A93" s="11">
        <f t="shared" si="10"/>
        <v>0</v>
      </c>
      <c r="B93" s="2"/>
      <c r="C93" s="18"/>
      <c r="D93" s="49">
        <f>IF(ISNUMBER(C93),LOOKUP(C93,'工種番号'!$C$4:$C$55,'工種番号'!$D$4:$D$55),"")</f>
      </c>
      <c r="E93" s="55"/>
      <c r="F93" s="107"/>
      <c r="G93" s="108"/>
      <c r="H93" s="108"/>
      <c r="I93" s="109"/>
      <c r="J93" s="84"/>
      <c r="K93" s="71"/>
      <c r="L93" s="30"/>
      <c r="M93" s="53"/>
      <c r="N93" s="110">
        <f t="shared" si="9"/>
      </c>
      <c r="O93" s="111"/>
      <c r="P93" s="66"/>
      <c r="Q93" s="67"/>
      <c r="R93" s="40"/>
      <c r="S93" s="112">
        <f>IF(R93="","",LOOKUP(R93,'工種番号'!$C$4:$C$55,'工種番号'!$D$4:$D$55))</f>
      </c>
      <c r="T93" s="113"/>
      <c r="U93" s="114"/>
      <c r="V93" s="115"/>
      <c r="W93" s="33"/>
      <c r="X93" s="3"/>
    </row>
    <row r="94" spans="1:24" ht="21.75" customHeight="1">
      <c r="A94" s="11">
        <f t="shared" si="10"/>
        <v>0</v>
      </c>
      <c r="B94" s="2"/>
      <c r="C94" s="18"/>
      <c r="D94" s="49">
        <f>IF(ISNUMBER(C94),LOOKUP(C94,'工種番号'!$C$4:$C$55,'工種番号'!$D$4:$D$55),"")</f>
      </c>
      <c r="E94" s="55"/>
      <c r="F94" s="107"/>
      <c r="G94" s="108"/>
      <c r="H94" s="108"/>
      <c r="I94" s="109"/>
      <c r="J94" s="84"/>
      <c r="K94" s="72"/>
      <c r="L94" s="30"/>
      <c r="M94" s="53"/>
      <c r="N94" s="110">
        <f t="shared" si="9"/>
      </c>
      <c r="O94" s="111"/>
      <c r="P94" s="66"/>
      <c r="Q94" s="67"/>
      <c r="R94" s="40"/>
      <c r="S94" s="112">
        <f>IF(R94="","",LOOKUP(R94,'工種番号'!$C$4:$C$55,'工種番号'!$D$4:$D$55))</f>
      </c>
      <c r="T94" s="113"/>
      <c r="U94" s="114"/>
      <c r="V94" s="115"/>
      <c r="W94" s="33"/>
      <c r="X94" s="3"/>
    </row>
    <row r="95" spans="1:24" ht="21.75" customHeight="1">
      <c r="A95" s="11">
        <f t="shared" si="10"/>
        <v>0</v>
      </c>
      <c r="B95" s="2"/>
      <c r="C95" s="27"/>
      <c r="D95" s="49">
        <f>IF(ISNUMBER(C95),LOOKUP(C95,'工種番号'!$C$4:$C$55,'工種番号'!$D$4:$D$55),"")</f>
      </c>
      <c r="E95" s="55"/>
      <c r="F95" s="107"/>
      <c r="G95" s="108"/>
      <c r="H95" s="108"/>
      <c r="I95" s="109"/>
      <c r="J95" s="84"/>
      <c r="K95" s="71"/>
      <c r="L95" s="30"/>
      <c r="M95" s="53"/>
      <c r="N95" s="110">
        <f t="shared" si="9"/>
      </c>
      <c r="O95" s="111"/>
      <c r="P95" s="66"/>
      <c r="Q95" s="67"/>
      <c r="R95" s="40"/>
      <c r="S95" s="112">
        <f>IF(R95="","",LOOKUP(R95,'工種番号'!$C$4:$C$55,'工種番号'!$D$4:$D$55))</f>
      </c>
      <c r="T95" s="113"/>
      <c r="U95" s="114"/>
      <c r="V95" s="115"/>
      <c r="W95" s="33"/>
      <c r="X95" s="3"/>
    </row>
    <row r="96" spans="1:24" ht="21.75" customHeight="1">
      <c r="A96" s="11">
        <f t="shared" si="10"/>
        <v>0</v>
      </c>
      <c r="B96" s="2"/>
      <c r="C96" s="27"/>
      <c r="D96" s="49">
        <f>IF(ISNUMBER(C96),LOOKUP(C96,'工種番号'!$C$4:$C$55,'工種番号'!$D$4:$D$55),"")</f>
      </c>
      <c r="E96" s="55"/>
      <c r="F96" s="107"/>
      <c r="G96" s="108"/>
      <c r="H96" s="108"/>
      <c r="I96" s="109"/>
      <c r="J96" s="84"/>
      <c r="K96" s="71"/>
      <c r="L96" s="30"/>
      <c r="M96" s="53"/>
      <c r="N96" s="110">
        <f t="shared" si="9"/>
      </c>
      <c r="O96" s="111"/>
      <c r="P96" s="66"/>
      <c r="Q96" s="67"/>
      <c r="R96" s="40"/>
      <c r="S96" s="112">
        <f>IF(R96="","",LOOKUP(R96,'工種番号'!$C$4:$C$55,'工種番号'!$D$4:$D$55))</f>
      </c>
      <c r="T96" s="113"/>
      <c r="U96" s="114"/>
      <c r="V96" s="115"/>
      <c r="W96" s="33"/>
      <c r="X96" s="3"/>
    </row>
    <row r="97" spans="1:24" ht="21.75" customHeight="1">
      <c r="A97" s="11">
        <f t="shared" si="10"/>
        <v>0</v>
      </c>
      <c r="B97" s="2"/>
      <c r="C97" s="27"/>
      <c r="D97" s="49">
        <f>IF(ISNUMBER(C97),LOOKUP(C97,'工種番号'!$C$4:$C$55,'工種番号'!$D$4:$D$55),"")</f>
      </c>
      <c r="E97" s="55"/>
      <c r="F97" s="107"/>
      <c r="G97" s="108"/>
      <c r="H97" s="108"/>
      <c r="I97" s="109"/>
      <c r="J97" s="84"/>
      <c r="K97" s="71"/>
      <c r="L97" s="30"/>
      <c r="M97" s="53"/>
      <c r="N97" s="110">
        <f t="shared" si="9"/>
      </c>
      <c r="O97" s="111"/>
      <c r="P97" s="66"/>
      <c r="Q97" s="67"/>
      <c r="R97" s="40"/>
      <c r="S97" s="112">
        <f>IF(R97="","",LOOKUP(R97,'工種番号'!$C$4:$C$55,'工種番号'!$D$4:$D$55))</f>
      </c>
      <c r="T97" s="113"/>
      <c r="U97" s="114"/>
      <c r="V97" s="115"/>
      <c r="W97" s="33"/>
      <c r="X97" s="3"/>
    </row>
    <row r="98" spans="1:24" ht="21.75" customHeight="1">
      <c r="A98" s="11">
        <f t="shared" si="10"/>
        <v>0</v>
      </c>
      <c r="B98" s="2"/>
      <c r="C98" s="27"/>
      <c r="D98" s="49">
        <f>IF(ISNUMBER(C98),LOOKUP(C98,'工種番号'!$C$4:$C$55,'工種番号'!$D$4:$D$55),"")</f>
      </c>
      <c r="E98" s="55"/>
      <c r="F98" s="107"/>
      <c r="G98" s="108"/>
      <c r="H98" s="108"/>
      <c r="I98" s="109"/>
      <c r="J98" s="84"/>
      <c r="K98" s="71"/>
      <c r="L98" s="30"/>
      <c r="M98" s="53"/>
      <c r="N98" s="110">
        <f t="shared" si="9"/>
      </c>
      <c r="O98" s="111"/>
      <c r="P98" s="66"/>
      <c r="Q98" s="67"/>
      <c r="R98" s="40"/>
      <c r="S98" s="112">
        <f>IF(R98="","",LOOKUP(R98,'工種番号'!$C$4:$C$55,'工種番号'!$D$4:$D$55))</f>
      </c>
      <c r="T98" s="113"/>
      <c r="U98" s="114"/>
      <c r="V98" s="115"/>
      <c r="W98" s="33"/>
      <c r="X98" s="3"/>
    </row>
    <row r="99" spans="1:24" ht="21.75" customHeight="1">
      <c r="A99" s="11">
        <f t="shared" si="10"/>
        <v>0</v>
      </c>
      <c r="B99" s="2"/>
      <c r="C99" s="27"/>
      <c r="D99" s="49">
        <f>IF(ISNUMBER(C99),LOOKUP(C99,'工種番号'!$C$4:$C$55,'工種番号'!$D$4:$D$55),"")</f>
      </c>
      <c r="E99" s="55"/>
      <c r="F99" s="107"/>
      <c r="G99" s="108"/>
      <c r="H99" s="108"/>
      <c r="I99" s="109"/>
      <c r="J99" s="84"/>
      <c r="K99" s="72"/>
      <c r="L99" s="30"/>
      <c r="M99" s="53"/>
      <c r="N99" s="110">
        <f t="shared" si="9"/>
      </c>
      <c r="O99" s="111"/>
      <c r="P99" s="66"/>
      <c r="Q99" s="67"/>
      <c r="R99" s="40"/>
      <c r="S99" s="112">
        <f>IF(R99="","",LOOKUP(R99,'工種番号'!$C$4:$C$55,'工種番号'!$D$4:$D$55))</f>
      </c>
      <c r="T99" s="113"/>
      <c r="U99" s="114"/>
      <c r="V99" s="115"/>
      <c r="W99" s="33"/>
      <c r="X99" s="3"/>
    </row>
    <row r="100" spans="1:24" ht="21.75" customHeight="1">
      <c r="A100" s="11">
        <f t="shared" si="10"/>
        <v>0</v>
      </c>
      <c r="B100" s="2"/>
      <c r="C100" s="18"/>
      <c r="D100" s="49">
        <f>IF(ISNUMBER(C100),LOOKUP(C100,'工種番号'!$C$4:$C$55,'工種番号'!$D$4:$D$55),"")</f>
      </c>
      <c r="E100" s="55"/>
      <c r="F100" s="107"/>
      <c r="G100" s="108"/>
      <c r="H100" s="108"/>
      <c r="I100" s="109"/>
      <c r="J100" s="84"/>
      <c r="K100" s="72"/>
      <c r="L100" s="30"/>
      <c r="M100" s="53"/>
      <c r="N100" s="110">
        <f t="shared" si="9"/>
      </c>
      <c r="O100" s="111"/>
      <c r="P100" s="66"/>
      <c r="Q100" s="67"/>
      <c r="R100" s="40"/>
      <c r="S100" s="112">
        <f>IF(R100="","",LOOKUP(R100,'工種番号'!$C$4:$C$55,'工種番号'!$D$4:$D$55))</f>
      </c>
      <c r="T100" s="113"/>
      <c r="U100" s="114"/>
      <c r="V100" s="115"/>
      <c r="W100" s="33"/>
      <c r="X100" s="3"/>
    </row>
    <row r="101" spans="1:24" ht="21.75" customHeight="1">
      <c r="A101" s="11">
        <f t="shared" si="10"/>
        <v>0</v>
      </c>
      <c r="B101" s="2"/>
      <c r="C101" s="18"/>
      <c r="D101" s="49">
        <f>IF(ISNUMBER(C101),LOOKUP(C101,'工種番号'!$C$4:$C$55,'工種番号'!$D$4:$D$55),"")</f>
      </c>
      <c r="E101" s="55"/>
      <c r="F101" s="107"/>
      <c r="G101" s="108"/>
      <c r="H101" s="108"/>
      <c r="I101" s="109"/>
      <c r="J101" s="84"/>
      <c r="K101" s="72"/>
      <c r="L101" s="30"/>
      <c r="M101" s="53"/>
      <c r="N101" s="110">
        <f t="shared" si="9"/>
      </c>
      <c r="O101" s="111"/>
      <c r="P101" s="66"/>
      <c r="Q101" s="67"/>
      <c r="R101" s="40"/>
      <c r="S101" s="112">
        <f>IF(R101="","",LOOKUP(R101,'工種番号'!$C$4:$C$55,'工種番号'!$D$4:$D$55))</f>
      </c>
      <c r="T101" s="113"/>
      <c r="U101" s="114"/>
      <c r="V101" s="115"/>
      <c r="W101" s="33"/>
      <c r="X101" s="3"/>
    </row>
    <row r="102" spans="1:24" ht="21.75" customHeight="1">
      <c r="A102" s="11">
        <f t="shared" si="10"/>
        <v>0</v>
      </c>
      <c r="B102" s="2"/>
      <c r="C102" s="18"/>
      <c r="D102" s="49">
        <f>IF(ISNUMBER(C102),LOOKUP(C102,'工種番号'!$C$4:$C$55,'工種番号'!$D$4:$D$55),"")</f>
      </c>
      <c r="E102" s="55"/>
      <c r="F102" s="107"/>
      <c r="G102" s="108"/>
      <c r="H102" s="108"/>
      <c r="I102" s="109"/>
      <c r="J102" s="84"/>
      <c r="K102" s="72"/>
      <c r="L102" s="30"/>
      <c r="M102" s="53"/>
      <c r="N102" s="110">
        <f t="shared" si="9"/>
      </c>
      <c r="O102" s="111"/>
      <c r="P102" s="66"/>
      <c r="Q102" s="67"/>
      <c r="R102" s="40"/>
      <c r="S102" s="112">
        <f>IF(R102="","",LOOKUP(R102,'工種番号'!$C$4:$C$55,'工種番号'!$D$4:$D$55))</f>
      </c>
      <c r="T102" s="113"/>
      <c r="U102" s="114"/>
      <c r="V102" s="115"/>
      <c r="W102" s="33"/>
      <c r="X102" s="3"/>
    </row>
    <row r="103" spans="1:24" ht="21.75" customHeight="1">
      <c r="A103" s="11">
        <f t="shared" si="10"/>
        <v>0</v>
      </c>
      <c r="B103" s="2"/>
      <c r="C103" s="27"/>
      <c r="D103" s="49">
        <f>IF(ISNUMBER(C103),LOOKUP(C103,'工種番号'!$C$4:$C$55,'工種番号'!$D$4:$D$55),"")</f>
      </c>
      <c r="E103" s="55"/>
      <c r="F103" s="107"/>
      <c r="G103" s="108"/>
      <c r="H103" s="108"/>
      <c r="I103" s="109"/>
      <c r="J103" s="84"/>
      <c r="K103" s="72"/>
      <c r="L103" s="30"/>
      <c r="M103" s="53"/>
      <c r="N103" s="110">
        <f t="shared" si="9"/>
      </c>
      <c r="O103" s="111"/>
      <c r="P103" s="66"/>
      <c r="Q103" s="67"/>
      <c r="R103" s="40"/>
      <c r="S103" s="112">
        <f>IF(R103="","",LOOKUP(R103,'工種番号'!$C$4:$C$55,'工種番号'!$D$4:$D$55))</f>
      </c>
      <c r="T103" s="113"/>
      <c r="U103" s="114"/>
      <c r="V103" s="115"/>
      <c r="W103" s="33"/>
      <c r="X103" s="3"/>
    </row>
    <row r="104" spans="1:24" ht="21.75" customHeight="1">
      <c r="A104" s="11">
        <f t="shared" si="10"/>
        <v>0</v>
      </c>
      <c r="B104" s="2"/>
      <c r="C104" s="27"/>
      <c r="D104" s="49">
        <f>IF(ISNUMBER(C104),LOOKUP(C104,'工種番号'!$C$4:$C$55,'工種番号'!$D$4:$D$55),"")</f>
      </c>
      <c r="E104" s="55"/>
      <c r="F104" s="107"/>
      <c r="G104" s="108"/>
      <c r="H104" s="108"/>
      <c r="I104" s="109"/>
      <c r="J104" s="84"/>
      <c r="K104" s="72"/>
      <c r="L104" s="30"/>
      <c r="M104" s="53"/>
      <c r="N104" s="110">
        <f t="shared" si="9"/>
      </c>
      <c r="O104" s="111"/>
      <c r="P104" s="66"/>
      <c r="Q104" s="67"/>
      <c r="R104" s="40"/>
      <c r="S104" s="112">
        <f>IF(R104="","",LOOKUP(R104,'工種番号'!$C$4:$C$55,'工種番号'!$D$4:$D$55))</f>
      </c>
      <c r="T104" s="113"/>
      <c r="U104" s="114"/>
      <c r="V104" s="115"/>
      <c r="W104" s="33"/>
      <c r="X104" s="3"/>
    </row>
    <row r="105" spans="1:24" ht="21.75" customHeight="1" thickBot="1">
      <c r="A105" s="11">
        <f t="shared" si="10"/>
        <v>0</v>
      </c>
      <c r="B105" s="2"/>
      <c r="C105" s="18"/>
      <c r="D105" s="49">
        <f>IF(ISNUMBER(C105),LOOKUP(C105,'工種番号'!$C$4:$C$55,'工種番号'!$D$4:$D$55),"")</f>
      </c>
      <c r="E105" s="55"/>
      <c r="F105" s="107"/>
      <c r="G105" s="108"/>
      <c r="H105" s="108"/>
      <c r="I105" s="109"/>
      <c r="J105" s="84"/>
      <c r="K105" s="72"/>
      <c r="L105" s="30"/>
      <c r="M105" s="53"/>
      <c r="N105" s="110">
        <f t="shared" si="9"/>
      </c>
      <c r="O105" s="111"/>
      <c r="P105" s="66"/>
      <c r="Q105" s="67"/>
      <c r="R105" s="52"/>
      <c r="S105" s="129">
        <f>IF(R105="","",LOOKUP(R105,'工種番号'!$C$4:$C$55,'工種番号'!$D$4:$D$55))</f>
      </c>
      <c r="T105" s="130"/>
      <c r="U105" s="131"/>
      <c r="V105" s="132"/>
      <c r="W105" s="34"/>
      <c r="X105" s="3"/>
    </row>
    <row r="106" spans="1:24" ht="21.75" customHeight="1">
      <c r="A106" s="11"/>
      <c r="B106" s="2"/>
      <c r="C106" s="120" t="s">
        <v>10</v>
      </c>
      <c r="D106" s="121"/>
      <c r="E106" s="37" t="s">
        <v>15</v>
      </c>
      <c r="F106" s="120" t="s">
        <v>16</v>
      </c>
      <c r="G106" s="122"/>
      <c r="H106" s="122"/>
      <c r="I106" s="122"/>
      <c r="J106" s="83"/>
      <c r="K106" s="37" t="s">
        <v>17</v>
      </c>
      <c r="L106" s="37" t="s">
        <v>18</v>
      </c>
      <c r="M106" s="54" t="s">
        <v>19</v>
      </c>
      <c r="N106" s="123" t="s">
        <v>20</v>
      </c>
      <c r="O106" s="124"/>
      <c r="P106" s="68"/>
      <c r="Q106" s="67"/>
      <c r="R106" s="125" t="s">
        <v>21</v>
      </c>
      <c r="S106" s="126"/>
      <c r="T106" s="126"/>
      <c r="U106" s="127" t="s">
        <v>22</v>
      </c>
      <c r="V106" s="127"/>
      <c r="W106" s="128"/>
      <c r="X106" s="3"/>
    </row>
    <row r="107" spans="1:24" ht="21.75" customHeight="1">
      <c r="A107" s="11">
        <f t="shared" si="10"/>
        <v>0</v>
      </c>
      <c r="B107" s="2"/>
      <c r="C107" s="18"/>
      <c r="D107" s="48">
        <f>IF(ISNUMBER(C107),LOOKUP(C107,'工種番号'!$C$4:$C$55,'工種番号'!$D$4:$D$55),"")</f>
      </c>
      <c r="E107" s="55"/>
      <c r="F107" s="107"/>
      <c r="G107" s="108"/>
      <c r="H107" s="108"/>
      <c r="I107" s="109"/>
      <c r="J107" s="84"/>
      <c r="K107" s="29"/>
      <c r="L107" s="30"/>
      <c r="M107" s="53"/>
      <c r="N107" s="110">
        <f aca="true" t="shared" si="11" ref="N107:N129">IF(ISBLANK(M107),"",ROUND(K107*M107,0))</f>
      </c>
      <c r="O107" s="111"/>
      <c r="P107" s="66"/>
      <c r="Q107" s="67"/>
      <c r="R107" s="38"/>
      <c r="S107" s="112">
        <f>IF(R107="","",LOOKUP(R107,'工種番号'!$C$4:$C$55,'工種番号'!$D$4:$D$55))</f>
      </c>
      <c r="T107" s="113"/>
      <c r="U107" s="114"/>
      <c r="V107" s="115"/>
      <c r="W107" s="33"/>
      <c r="X107" s="3"/>
    </row>
    <row r="108" spans="1:24" ht="21.75" customHeight="1">
      <c r="A108" s="11">
        <f t="shared" si="10"/>
        <v>0</v>
      </c>
      <c r="B108" s="2"/>
      <c r="C108" s="27"/>
      <c r="D108" s="49">
        <f>IF(ISNUMBER(C108),LOOKUP(C108,'工種番号'!$C$4:$C$55,'工種番号'!$D$4:$D$55),"")</f>
      </c>
      <c r="E108" s="55"/>
      <c r="F108" s="107"/>
      <c r="G108" s="108"/>
      <c r="H108" s="108"/>
      <c r="I108" s="109"/>
      <c r="J108" s="84"/>
      <c r="K108" s="72"/>
      <c r="L108" s="30"/>
      <c r="M108" s="53"/>
      <c r="N108" s="110">
        <f t="shared" si="11"/>
      </c>
      <c r="O108" s="111"/>
      <c r="P108" s="66"/>
      <c r="Q108" s="67"/>
      <c r="R108" s="38"/>
      <c r="S108" s="112">
        <f>IF(R108="","",LOOKUP(R108,'工種番号'!$C$4:$C$55,'工種番号'!$D$4:$D$55))</f>
      </c>
      <c r="T108" s="113"/>
      <c r="U108" s="114"/>
      <c r="V108" s="115"/>
      <c r="W108" s="33"/>
      <c r="X108" s="3"/>
    </row>
    <row r="109" spans="1:24" ht="21.75" customHeight="1">
      <c r="A109" s="11">
        <f t="shared" si="10"/>
        <v>0</v>
      </c>
      <c r="B109" s="2"/>
      <c r="C109" s="27"/>
      <c r="D109" s="49">
        <f>IF(ISNUMBER(C109),LOOKUP(C109,'工種番号'!$C$4:$C$55,'工種番号'!$D$4:$D$55),"")</f>
      </c>
      <c r="E109" s="55"/>
      <c r="F109" s="107"/>
      <c r="G109" s="108"/>
      <c r="H109" s="108"/>
      <c r="I109" s="109"/>
      <c r="J109" s="84"/>
      <c r="K109" s="72"/>
      <c r="L109" s="30"/>
      <c r="M109" s="53"/>
      <c r="N109" s="110">
        <f t="shared" si="11"/>
      </c>
      <c r="O109" s="111"/>
      <c r="P109" s="66"/>
      <c r="Q109" s="67"/>
      <c r="R109" s="38"/>
      <c r="S109" s="112">
        <f>IF(R109="","",LOOKUP(R109,'工種番号'!$C$4:$C$55,'工種番号'!$D$4:$D$55))</f>
      </c>
      <c r="T109" s="113"/>
      <c r="U109" s="114"/>
      <c r="V109" s="115"/>
      <c r="W109" s="33"/>
      <c r="X109" s="3"/>
    </row>
    <row r="110" spans="1:24" ht="21.75" customHeight="1">
      <c r="A110" s="11">
        <f t="shared" si="10"/>
        <v>0</v>
      </c>
      <c r="B110" s="2"/>
      <c r="C110" s="27"/>
      <c r="D110" s="49">
        <f>IF(ISNUMBER(C110),LOOKUP(C110,'工種番号'!$C$4:$C$55,'工種番号'!$D$4:$D$55),"")</f>
      </c>
      <c r="E110" s="55"/>
      <c r="F110" s="107"/>
      <c r="G110" s="108"/>
      <c r="H110" s="108"/>
      <c r="I110" s="109"/>
      <c r="J110" s="84"/>
      <c r="K110" s="29"/>
      <c r="L110" s="30"/>
      <c r="M110" s="53"/>
      <c r="N110" s="110">
        <f t="shared" si="11"/>
      </c>
      <c r="O110" s="111"/>
      <c r="P110" s="66"/>
      <c r="Q110" s="67"/>
      <c r="R110" s="39"/>
      <c r="S110" s="112">
        <f>IF(R110="","",LOOKUP(R110,'工種番号'!$C$4:$C$55,'工種番号'!$D$4:$D$55))</f>
      </c>
      <c r="T110" s="113"/>
      <c r="U110" s="114"/>
      <c r="V110" s="115"/>
      <c r="W110" s="33"/>
      <c r="X110" s="3"/>
    </row>
    <row r="111" spans="1:24" ht="21.75" customHeight="1">
      <c r="A111" s="11">
        <f t="shared" si="10"/>
        <v>0</v>
      </c>
      <c r="B111" s="2"/>
      <c r="C111" s="27"/>
      <c r="D111" s="49">
        <f>IF(ISNUMBER(C111),LOOKUP(C111,'工種番号'!$C$4:$C$55,'工種番号'!$D$4:$D$55),"")</f>
      </c>
      <c r="E111" s="55"/>
      <c r="F111" s="107"/>
      <c r="G111" s="108"/>
      <c r="H111" s="108"/>
      <c r="I111" s="109"/>
      <c r="J111" s="84"/>
      <c r="K111" s="29"/>
      <c r="L111" s="30"/>
      <c r="M111" s="53"/>
      <c r="N111" s="110">
        <f t="shared" si="11"/>
      </c>
      <c r="O111" s="111"/>
      <c r="P111" s="66"/>
      <c r="Q111" s="67"/>
      <c r="R111" s="39"/>
      <c r="S111" s="112">
        <f>IF(R111="","",LOOKUP(R111,'工種番号'!$C$4:$C$55,'工種番号'!$D$4:$D$55))</f>
      </c>
      <c r="T111" s="113"/>
      <c r="U111" s="114"/>
      <c r="V111" s="115"/>
      <c r="W111" s="33"/>
      <c r="X111" s="3"/>
    </row>
    <row r="112" spans="1:24" ht="21.75" customHeight="1">
      <c r="A112" s="11">
        <f t="shared" si="10"/>
        <v>0</v>
      </c>
      <c r="B112" s="2"/>
      <c r="C112" s="18"/>
      <c r="D112" s="49">
        <f>IF(ISNUMBER(C112),LOOKUP(C112,'工種番号'!$C$4:$C$55,'工種番号'!$D$4:$D$55),"")</f>
      </c>
      <c r="E112" s="55"/>
      <c r="F112" s="107"/>
      <c r="G112" s="108"/>
      <c r="H112" s="108"/>
      <c r="I112" s="109"/>
      <c r="J112" s="84"/>
      <c r="K112" s="29"/>
      <c r="L112" s="30"/>
      <c r="M112" s="53"/>
      <c r="N112" s="110">
        <f t="shared" si="11"/>
      </c>
      <c r="O112" s="111"/>
      <c r="P112" s="66"/>
      <c r="Q112" s="67"/>
      <c r="R112" s="39"/>
      <c r="S112" s="112">
        <f>IF(R112="","",LOOKUP(R112,'工種番号'!$C$4:$C$55,'工種番号'!$D$4:$D$55))</f>
      </c>
      <c r="T112" s="113"/>
      <c r="U112" s="114"/>
      <c r="V112" s="115"/>
      <c r="W112" s="33"/>
      <c r="X112" s="3"/>
    </row>
    <row r="113" spans="1:24" ht="21.75" customHeight="1">
      <c r="A113" s="11">
        <f t="shared" si="10"/>
        <v>0</v>
      </c>
      <c r="B113" s="2"/>
      <c r="C113" s="27"/>
      <c r="D113" s="49">
        <f>IF(ISNUMBER(C113),LOOKUP(C113,'工種番号'!$C$4:$C$55,'工種番号'!$D$4:$D$55),"")</f>
      </c>
      <c r="E113" s="55"/>
      <c r="F113" s="107"/>
      <c r="G113" s="108"/>
      <c r="H113" s="108"/>
      <c r="I113" s="109"/>
      <c r="J113" s="84"/>
      <c r="K113" s="29"/>
      <c r="L113" s="31"/>
      <c r="M113" s="53"/>
      <c r="N113" s="110">
        <f t="shared" si="11"/>
      </c>
      <c r="O113" s="111"/>
      <c r="P113" s="66"/>
      <c r="Q113" s="67"/>
      <c r="R113" s="39"/>
      <c r="S113" s="112">
        <f>IF(R113="","",LOOKUP(R113,'工種番号'!$C$4:$C$55,'工種番号'!$D$4:$D$55))</f>
      </c>
      <c r="T113" s="113"/>
      <c r="U113" s="114"/>
      <c r="V113" s="115"/>
      <c r="W113" s="33"/>
      <c r="X113" s="3"/>
    </row>
    <row r="114" spans="1:24" ht="21.75" customHeight="1">
      <c r="A114" s="11">
        <f t="shared" si="10"/>
        <v>0</v>
      </c>
      <c r="B114" s="2"/>
      <c r="C114" s="27"/>
      <c r="D114" s="49">
        <f>IF(ISNUMBER(C114),LOOKUP(C114,'工種番号'!$C$4:$C$55,'工種番号'!$D$4:$D$55),"")</f>
      </c>
      <c r="E114" s="55"/>
      <c r="F114" s="107"/>
      <c r="G114" s="108"/>
      <c r="H114" s="108"/>
      <c r="I114" s="109"/>
      <c r="J114" s="84"/>
      <c r="K114" s="29"/>
      <c r="L114" s="31"/>
      <c r="M114" s="53"/>
      <c r="N114" s="110">
        <f t="shared" si="11"/>
      </c>
      <c r="O114" s="111"/>
      <c r="P114" s="66"/>
      <c r="Q114" s="67"/>
      <c r="R114" s="39"/>
      <c r="S114" s="112">
        <f>IF(R114="","",LOOKUP(R114,'工種番号'!$C$4:$C$55,'工種番号'!$D$4:$D$55))</f>
      </c>
      <c r="T114" s="113"/>
      <c r="U114" s="114"/>
      <c r="V114" s="115"/>
      <c r="W114" s="33"/>
      <c r="X114" s="3"/>
    </row>
    <row r="115" spans="1:24" ht="21.75" customHeight="1">
      <c r="A115" s="11">
        <f t="shared" si="10"/>
        <v>0</v>
      </c>
      <c r="B115" s="2"/>
      <c r="C115" s="27"/>
      <c r="D115" s="49">
        <f>IF(ISNUMBER(C115),LOOKUP(C115,'工種番号'!$C$4:$C$55,'工種番号'!$D$4:$D$55),"")</f>
      </c>
      <c r="E115" s="55"/>
      <c r="F115" s="107"/>
      <c r="G115" s="108"/>
      <c r="H115" s="108"/>
      <c r="I115" s="109"/>
      <c r="J115" s="84"/>
      <c r="K115" s="29"/>
      <c r="L115" s="31"/>
      <c r="M115" s="53"/>
      <c r="N115" s="110">
        <f t="shared" si="11"/>
      </c>
      <c r="O115" s="111"/>
      <c r="P115" s="66"/>
      <c r="Q115" s="67"/>
      <c r="R115" s="39"/>
      <c r="S115" s="112">
        <f>IF(R115="","",LOOKUP(R115,'工種番号'!$C$4:$C$55,'工種番号'!$D$4:$D$55))</f>
      </c>
      <c r="T115" s="113"/>
      <c r="U115" s="114"/>
      <c r="V115" s="115"/>
      <c r="W115" s="33"/>
      <c r="X115" s="3"/>
    </row>
    <row r="116" spans="1:24" ht="21.75" customHeight="1">
      <c r="A116" s="11">
        <f t="shared" si="10"/>
        <v>0</v>
      </c>
      <c r="B116" s="2"/>
      <c r="C116" s="27"/>
      <c r="D116" s="49">
        <f>IF(ISNUMBER(C116),LOOKUP(C116,'工種番号'!$C$4:$C$55,'工種番号'!$D$4:$D$55),"")</f>
      </c>
      <c r="E116" s="55"/>
      <c r="F116" s="107"/>
      <c r="G116" s="108"/>
      <c r="H116" s="108"/>
      <c r="I116" s="109"/>
      <c r="J116" s="84"/>
      <c r="K116" s="29"/>
      <c r="L116" s="31"/>
      <c r="M116" s="53"/>
      <c r="N116" s="110">
        <f t="shared" si="11"/>
      </c>
      <c r="O116" s="111"/>
      <c r="P116" s="66"/>
      <c r="Q116" s="67"/>
      <c r="R116" s="40"/>
      <c r="S116" s="112">
        <f>IF(R116="","",LOOKUP(R116,'工種番号'!$C$4:$C$55,'工種番号'!$D$4:$D$55))</f>
      </c>
      <c r="T116" s="113"/>
      <c r="U116" s="114"/>
      <c r="V116" s="115"/>
      <c r="W116" s="33"/>
      <c r="X116" s="3"/>
    </row>
    <row r="117" spans="1:24" ht="21.75" customHeight="1">
      <c r="A117" s="11">
        <f t="shared" si="10"/>
        <v>0</v>
      </c>
      <c r="B117" s="2"/>
      <c r="C117" s="18"/>
      <c r="D117" s="49">
        <f>IF(ISNUMBER(C117),LOOKUP(C117,'工種番号'!$C$4:$C$55,'工種番号'!$D$4:$D$55),"")</f>
      </c>
      <c r="E117" s="55"/>
      <c r="F117" s="107"/>
      <c r="G117" s="108"/>
      <c r="H117" s="108"/>
      <c r="I117" s="109"/>
      <c r="J117" s="84"/>
      <c r="K117" s="29"/>
      <c r="L117" s="31"/>
      <c r="M117" s="53"/>
      <c r="N117" s="110">
        <f t="shared" si="11"/>
      </c>
      <c r="O117" s="111"/>
      <c r="P117" s="66"/>
      <c r="Q117" s="67"/>
      <c r="R117" s="40"/>
      <c r="S117" s="112">
        <f>IF(R117="","",LOOKUP(R117,'工種番号'!$C$4:$C$55,'工種番号'!$D$4:$D$55))</f>
      </c>
      <c r="T117" s="113"/>
      <c r="U117" s="114"/>
      <c r="V117" s="115"/>
      <c r="W117" s="33"/>
      <c r="X117" s="3"/>
    </row>
    <row r="118" spans="1:24" ht="21.75" customHeight="1">
      <c r="A118" s="11">
        <f t="shared" si="10"/>
        <v>0</v>
      </c>
      <c r="B118" s="2"/>
      <c r="C118" s="18"/>
      <c r="D118" s="49">
        <f>IF(ISNUMBER(C118),LOOKUP(C118,'工種番号'!$C$4:$C$55,'工種番号'!$D$4:$D$55),"")</f>
      </c>
      <c r="E118" s="55"/>
      <c r="F118" s="107"/>
      <c r="G118" s="108"/>
      <c r="H118" s="108"/>
      <c r="I118" s="109"/>
      <c r="J118" s="84"/>
      <c r="K118" s="29"/>
      <c r="L118" s="31"/>
      <c r="M118" s="53"/>
      <c r="N118" s="110">
        <f t="shared" si="11"/>
      </c>
      <c r="O118" s="111"/>
      <c r="P118" s="66"/>
      <c r="Q118" s="67"/>
      <c r="R118" s="40"/>
      <c r="S118" s="112">
        <f>IF(R118="","",LOOKUP(R118,'工種番号'!$C$4:$C$55,'工種番号'!$D$4:$D$55))</f>
      </c>
      <c r="T118" s="113"/>
      <c r="U118" s="114"/>
      <c r="V118" s="115"/>
      <c r="W118" s="33"/>
      <c r="X118" s="3"/>
    </row>
    <row r="119" spans="1:24" ht="21.75" customHeight="1">
      <c r="A119" s="11">
        <f t="shared" si="10"/>
        <v>0</v>
      </c>
      <c r="B119" s="2"/>
      <c r="C119" s="27"/>
      <c r="D119" s="49">
        <f>IF(ISNUMBER(C119),LOOKUP(C119,'工種番号'!$C$4:$C$55,'工種番号'!$D$4:$D$55),"")</f>
      </c>
      <c r="E119" s="55"/>
      <c r="F119" s="107"/>
      <c r="G119" s="108"/>
      <c r="H119" s="108"/>
      <c r="I119" s="109"/>
      <c r="J119" s="84"/>
      <c r="K119" s="29"/>
      <c r="L119" s="31"/>
      <c r="M119" s="53"/>
      <c r="N119" s="110">
        <f t="shared" si="11"/>
      </c>
      <c r="O119" s="111"/>
      <c r="P119" s="66"/>
      <c r="Q119" s="67"/>
      <c r="R119" s="40"/>
      <c r="S119" s="112">
        <f>IF(R119="","",LOOKUP(R119,'工種番号'!$C$4:$C$55,'工種番号'!$D$4:$D$55))</f>
      </c>
      <c r="T119" s="113"/>
      <c r="U119" s="114"/>
      <c r="V119" s="115"/>
      <c r="W119" s="33"/>
      <c r="X119" s="3"/>
    </row>
    <row r="120" spans="1:24" ht="21.75" customHeight="1">
      <c r="A120" s="11">
        <f t="shared" si="10"/>
        <v>0</v>
      </c>
      <c r="B120" s="2"/>
      <c r="C120" s="27"/>
      <c r="D120" s="49">
        <f>IF(ISNUMBER(C120),LOOKUP(C120,'工種番号'!$C$4:$C$55,'工種番号'!$D$4:$D$55),"")</f>
      </c>
      <c r="E120" s="55"/>
      <c r="F120" s="107"/>
      <c r="G120" s="108"/>
      <c r="H120" s="108"/>
      <c r="I120" s="109"/>
      <c r="J120" s="84"/>
      <c r="K120" s="29"/>
      <c r="L120" s="31"/>
      <c r="M120" s="53"/>
      <c r="N120" s="110">
        <f t="shared" si="11"/>
      </c>
      <c r="O120" s="111"/>
      <c r="P120" s="66"/>
      <c r="Q120" s="67"/>
      <c r="R120" s="40"/>
      <c r="S120" s="112">
        <f>IF(R120="","",LOOKUP(R120,'工種番号'!$C$4:$C$55,'工種番号'!$D$4:$D$55))</f>
      </c>
      <c r="T120" s="113"/>
      <c r="U120" s="114"/>
      <c r="V120" s="115"/>
      <c r="W120" s="33"/>
      <c r="X120" s="3"/>
    </row>
    <row r="121" spans="1:24" ht="21.75" customHeight="1">
      <c r="A121" s="11">
        <f t="shared" si="10"/>
        <v>0</v>
      </c>
      <c r="B121" s="2"/>
      <c r="C121" s="27"/>
      <c r="D121" s="49">
        <f>IF(ISNUMBER(C121),LOOKUP(C121,'工種番号'!$C$4:$C$55,'工種番号'!$D$4:$D$55),"")</f>
      </c>
      <c r="E121" s="55"/>
      <c r="F121" s="107"/>
      <c r="G121" s="108"/>
      <c r="H121" s="108"/>
      <c r="I121" s="109"/>
      <c r="J121" s="84"/>
      <c r="K121" s="29"/>
      <c r="L121" s="31"/>
      <c r="M121" s="53"/>
      <c r="N121" s="110">
        <f t="shared" si="11"/>
      </c>
      <c r="O121" s="111"/>
      <c r="P121" s="66"/>
      <c r="Q121" s="67"/>
      <c r="R121" s="40"/>
      <c r="S121" s="112">
        <f>IF(R121="","",LOOKUP(R121,'工種番号'!$C$4:$C$55,'工種番号'!$D$4:$D$55))</f>
      </c>
      <c r="T121" s="113"/>
      <c r="U121" s="114"/>
      <c r="V121" s="115"/>
      <c r="W121" s="33"/>
      <c r="X121" s="3"/>
    </row>
    <row r="122" spans="1:24" ht="21.75" customHeight="1">
      <c r="A122" s="11">
        <f t="shared" si="10"/>
        <v>0</v>
      </c>
      <c r="B122" s="2"/>
      <c r="C122" s="27"/>
      <c r="D122" s="49">
        <f>IF(ISNUMBER(C122),LOOKUP(C122,'工種番号'!$C$4:$C$55,'工種番号'!$D$4:$D$55),"")</f>
      </c>
      <c r="E122" s="55"/>
      <c r="F122" s="107"/>
      <c r="G122" s="108"/>
      <c r="H122" s="108"/>
      <c r="I122" s="109"/>
      <c r="J122" s="84"/>
      <c r="K122" s="29"/>
      <c r="L122" s="31"/>
      <c r="M122" s="53"/>
      <c r="N122" s="110">
        <f t="shared" si="11"/>
      </c>
      <c r="O122" s="111"/>
      <c r="P122" s="66"/>
      <c r="Q122" s="67"/>
      <c r="R122" s="40"/>
      <c r="S122" s="112">
        <f>IF(R122="","",LOOKUP(R122,'工種番号'!$C$4:$C$55,'工種番号'!$D$4:$D$55))</f>
      </c>
      <c r="T122" s="113"/>
      <c r="U122" s="114"/>
      <c r="V122" s="115"/>
      <c r="W122" s="33"/>
      <c r="X122" s="3"/>
    </row>
    <row r="123" spans="1:24" ht="21.75" customHeight="1">
      <c r="A123" s="11">
        <f t="shared" si="10"/>
        <v>0</v>
      </c>
      <c r="B123" s="2"/>
      <c r="C123" s="27"/>
      <c r="D123" s="49">
        <f>IF(ISNUMBER(C123),LOOKUP(C123,'工種番号'!$C$4:$C$55,'工種番号'!$D$4:$D$55),"")</f>
      </c>
      <c r="E123" s="55"/>
      <c r="F123" s="107"/>
      <c r="G123" s="108"/>
      <c r="H123" s="108"/>
      <c r="I123" s="109"/>
      <c r="J123" s="84"/>
      <c r="K123" s="29"/>
      <c r="L123" s="31"/>
      <c r="M123" s="53"/>
      <c r="N123" s="110">
        <f t="shared" si="11"/>
      </c>
      <c r="O123" s="111"/>
      <c r="P123" s="66"/>
      <c r="Q123" s="67"/>
      <c r="R123" s="40"/>
      <c r="S123" s="112">
        <f>IF(R123="","",LOOKUP(R123,'工種番号'!$C$4:$C$55,'工種番号'!$D$4:$D$55))</f>
      </c>
      <c r="T123" s="113"/>
      <c r="U123" s="114"/>
      <c r="V123" s="115"/>
      <c r="W123" s="33"/>
      <c r="X123" s="3"/>
    </row>
    <row r="124" spans="1:24" ht="21.75" customHeight="1">
      <c r="A124" s="11">
        <f t="shared" si="10"/>
        <v>0</v>
      </c>
      <c r="B124" s="2"/>
      <c r="C124" s="18"/>
      <c r="D124" s="49">
        <f>IF(ISNUMBER(C124),LOOKUP(C124,'工種番号'!$C$4:$C$55,'工種番号'!$D$4:$D$55),"")</f>
      </c>
      <c r="E124" s="55"/>
      <c r="F124" s="107"/>
      <c r="G124" s="108"/>
      <c r="H124" s="108"/>
      <c r="I124" s="109"/>
      <c r="J124" s="84"/>
      <c r="K124" s="29"/>
      <c r="L124" s="31"/>
      <c r="M124" s="53"/>
      <c r="N124" s="110">
        <f t="shared" si="11"/>
      </c>
      <c r="O124" s="111"/>
      <c r="P124" s="66"/>
      <c r="Q124" s="67"/>
      <c r="R124" s="40"/>
      <c r="S124" s="112">
        <f>IF(R124="","",LOOKUP(R124,'工種番号'!$C$4:$C$55,'工種番号'!$D$4:$D$55))</f>
      </c>
      <c r="T124" s="113"/>
      <c r="U124" s="114"/>
      <c r="V124" s="115"/>
      <c r="W124" s="33"/>
      <c r="X124" s="3"/>
    </row>
    <row r="125" spans="1:24" ht="21.75" customHeight="1">
      <c r="A125" s="11">
        <f t="shared" si="10"/>
        <v>0</v>
      </c>
      <c r="B125" s="2"/>
      <c r="C125" s="18"/>
      <c r="D125" s="49">
        <f>IF(ISNUMBER(C125),LOOKUP(C125,'工種番号'!$C$4:$C$55,'工種番号'!$D$4:$D$55),"")</f>
      </c>
      <c r="E125" s="55"/>
      <c r="F125" s="107"/>
      <c r="G125" s="108"/>
      <c r="H125" s="108"/>
      <c r="I125" s="109"/>
      <c r="J125" s="84"/>
      <c r="K125" s="29"/>
      <c r="L125" s="31"/>
      <c r="M125" s="53"/>
      <c r="N125" s="110">
        <f t="shared" si="11"/>
      </c>
      <c r="O125" s="111"/>
      <c r="P125" s="66"/>
      <c r="Q125" s="67"/>
      <c r="R125" s="40"/>
      <c r="S125" s="112">
        <f>IF(R125="","",LOOKUP(R125,'工種番号'!$C$4:$C$55,'工種番号'!$D$4:$D$55))</f>
      </c>
      <c r="T125" s="113"/>
      <c r="U125" s="114"/>
      <c r="V125" s="115"/>
      <c r="W125" s="33"/>
      <c r="X125" s="3"/>
    </row>
    <row r="126" spans="1:24" ht="21.75" customHeight="1">
      <c r="A126" s="11">
        <f t="shared" si="10"/>
        <v>0</v>
      </c>
      <c r="B126" s="2"/>
      <c r="C126" s="18"/>
      <c r="D126" s="49">
        <f>IF(ISNUMBER(C126),LOOKUP(C126,'工種番号'!$C$4:$C$55,'工種番号'!$D$4:$D$55),"")</f>
      </c>
      <c r="E126" s="55"/>
      <c r="F126" s="107"/>
      <c r="G126" s="108"/>
      <c r="H126" s="108"/>
      <c r="I126" s="109"/>
      <c r="J126" s="84"/>
      <c r="K126" s="29"/>
      <c r="L126" s="31"/>
      <c r="M126" s="53"/>
      <c r="N126" s="110">
        <f t="shared" si="11"/>
      </c>
      <c r="O126" s="111"/>
      <c r="P126" s="66"/>
      <c r="Q126" s="67"/>
      <c r="R126" s="40"/>
      <c r="S126" s="112">
        <f>IF(R126="","",LOOKUP(R126,'工種番号'!$C$4:$C$55,'工種番号'!$D$4:$D$55))</f>
      </c>
      <c r="T126" s="113"/>
      <c r="U126" s="114"/>
      <c r="V126" s="115"/>
      <c r="W126" s="33"/>
      <c r="X126" s="3"/>
    </row>
    <row r="127" spans="1:24" ht="21.75" customHeight="1">
      <c r="A127" s="11">
        <f t="shared" si="10"/>
        <v>0</v>
      </c>
      <c r="B127" s="2"/>
      <c r="C127" s="27"/>
      <c r="D127" s="49">
        <f>IF(ISNUMBER(C127),LOOKUP(C127,'工種番号'!$C$4:$C$55,'工種番号'!$D$4:$D$55),"")</f>
      </c>
      <c r="E127" s="55"/>
      <c r="F127" s="107"/>
      <c r="G127" s="108"/>
      <c r="H127" s="108"/>
      <c r="I127" s="109"/>
      <c r="J127" s="84"/>
      <c r="K127" s="29"/>
      <c r="L127" s="31"/>
      <c r="M127" s="53"/>
      <c r="N127" s="110">
        <f t="shared" si="11"/>
      </c>
      <c r="O127" s="111"/>
      <c r="P127" s="66"/>
      <c r="Q127" s="67"/>
      <c r="R127" s="40"/>
      <c r="S127" s="112">
        <f>IF(R127="","",LOOKUP(R127,'工種番号'!$C$4:$C$55,'工種番号'!$D$4:$D$55))</f>
      </c>
      <c r="T127" s="113"/>
      <c r="U127" s="114"/>
      <c r="V127" s="115"/>
      <c r="W127" s="33"/>
      <c r="X127" s="3"/>
    </row>
    <row r="128" spans="1:24" ht="21.75" customHeight="1">
      <c r="A128" s="11">
        <f t="shared" si="10"/>
        <v>0</v>
      </c>
      <c r="B128" s="2"/>
      <c r="C128" s="27"/>
      <c r="D128" s="49">
        <f>IF(ISNUMBER(C128),LOOKUP(C128,'工種番号'!$C$4:$C$55,'工種番号'!$D$4:$D$55),"")</f>
      </c>
      <c r="E128" s="55"/>
      <c r="F128" s="107"/>
      <c r="G128" s="108"/>
      <c r="H128" s="108"/>
      <c r="I128" s="109"/>
      <c r="J128" s="84"/>
      <c r="K128" s="29"/>
      <c r="L128" s="31"/>
      <c r="M128" s="53"/>
      <c r="N128" s="110">
        <f t="shared" si="11"/>
      </c>
      <c r="O128" s="111"/>
      <c r="P128" s="66"/>
      <c r="Q128" s="67"/>
      <c r="R128" s="40"/>
      <c r="S128" s="112">
        <f>IF(R128="","",LOOKUP(R128,'工種番号'!$C$4:$C$55,'工種番号'!$D$4:$D$55))</f>
      </c>
      <c r="T128" s="113"/>
      <c r="U128" s="114"/>
      <c r="V128" s="115"/>
      <c r="W128" s="33"/>
      <c r="X128" s="3"/>
    </row>
    <row r="129" spans="1:24" ht="21.75" customHeight="1" thickBot="1">
      <c r="A129" s="11">
        <f t="shared" si="10"/>
        <v>0</v>
      </c>
      <c r="B129" s="2"/>
      <c r="C129" s="18"/>
      <c r="D129" s="49">
        <f>IF(ISNUMBER(C129),LOOKUP(C129,'工種番号'!$C$4:$C$55,'工種番号'!$D$4:$D$55),"")</f>
      </c>
      <c r="E129" s="55"/>
      <c r="F129" s="107"/>
      <c r="G129" s="108"/>
      <c r="H129" s="108"/>
      <c r="I129" s="109"/>
      <c r="J129" s="84"/>
      <c r="K129" s="29"/>
      <c r="L129" s="31"/>
      <c r="M129" s="53"/>
      <c r="N129" s="110">
        <f t="shared" si="11"/>
      </c>
      <c r="O129" s="111"/>
      <c r="P129" s="66"/>
      <c r="Q129" s="67"/>
      <c r="R129" s="41"/>
      <c r="S129" s="116">
        <f>IF(R129="","",LOOKUP(R129,'工種番号'!$C$4:$C$55,'工種番号'!$D$4:$D$55))</f>
      </c>
      <c r="T129" s="117"/>
      <c r="U129" s="118"/>
      <c r="V129" s="119"/>
      <c r="W129" s="34"/>
      <c r="X129" s="3"/>
    </row>
    <row r="130" spans="1:24" ht="21.75" customHeight="1">
      <c r="A130" s="11"/>
      <c r="B130" s="2"/>
      <c r="C130" s="120" t="s">
        <v>10</v>
      </c>
      <c r="D130" s="121"/>
      <c r="E130" s="37" t="s">
        <v>15</v>
      </c>
      <c r="F130" s="120" t="s">
        <v>16</v>
      </c>
      <c r="G130" s="122"/>
      <c r="H130" s="122"/>
      <c r="I130" s="122"/>
      <c r="J130" s="83"/>
      <c r="K130" s="37" t="s">
        <v>17</v>
      </c>
      <c r="L130" s="37" t="s">
        <v>18</v>
      </c>
      <c r="M130" s="54" t="s">
        <v>19</v>
      </c>
      <c r="N130" s="123" t="s">
        <v>20</v>
      </c>
      <c r="O130" s="124"/>
      <c r="P130" s="68"/>
      <c r="Q130" s="67"/>
      <c r="R130" s="125" t="s">
        <v>21</v>
      </c>
      <c r="S130" s="126"/>
      <c r="T130" s="126"/>
      <c r="U130" s="127" t="s">
        <v>22</v>
      </c>
      <c r="V130" s="127"/>
      <c r="W130" s="128"/>
      <c r="X130" s="3"/>
    </row>
    <row r="131" spans="1:24" ht="21.75" customHeight="1">
      <c r="A131" s="11">
        <f t="shared" si="10"/>
        <v>0</v>
      </c>
      <c r="B131" s="2"/>
      <c r="C131" s="18"/>
      <c r="D131" s="48">
        <f>IF(ISNUMBER(C131),LOOKUP(C131,'工種番号'!$C$4:$C$55,'工種番号'!$D$4:$D$55),"")</f>
      </c>
      <c r="E131" s="55"/>
      <c r="F131" s="107"/>
      <c r="G131" s="108"/>
      <c r="H131" s="108"/>
      <c r="I131" s="109"/>
      <c r="J131" s="84"/>
      <c r="K131" s="29"/>
      <c r="L131" s="31"/>
      <c r="M131" s="53"/>
      <c r="N131" s="110">
        <f aca="true" t="shared" si="12" ref="N131:N153">IF(ISBLANK(M131),"",ROUND(K131*M131,0))</f>
      </c>
      <c r="O131" s="111"/>
      <c r="P131" s="66"/>
      <c r="Q131" s="67"/>
      <c r="R131" s="38"/>
      <c r="S131" s="112">
        <f>IF(R131="","",LOOKUP(R131,'工種番号'!$C$4:$C$55,'工種番号'!$D$4:$D$55))</f>
      </c>
      <c r="T131" s="113"/>
      <c r="U131" s="114"/>
      <c r="V131" s="115"/>
      <c r="W131" s="33"/>
      <c r="X131" s="3"/>
    </row>
    <row r="132" spans="1:24" ht="21.75" customHeight="1">
      <c r="A132" s="11">
        <f t="shared" si="10"/>
        <v>0</v>
      </c>
      <c r="B132" s="2"/>
      <c r="C132" s="27"/>
      <c r="D132" s="49">
        <f>IF(ISNUMBER(C132),LOOKUP(C132,'工種番号'!$C$4:$C$55,'工種番号'!$D$4:$D$55),"")</f>
      </c>
      <c r="E132" s="55"/>
      <c r="F132" s="107"/>
      <c r="G132" s="108"/>
      <c r="H132" s="108"/>
      <c r="I132" s="109"/>
      <c r="J132" s="84"/>
      <c r="K132" s="29"/>
      <c r="L132" s="31"/>
      <c r="M132" s="53"/>
      <c r="N132" s="110">
        <f t="shared" si="12"/>
      </c>
      <c r="O132" s="111"/>
      <c r="P132" s="66"/>
      <c r="Q132" s="67"/>
      <c r="R132" s="38"/>
      <c r="S132" s="112">
        <f>IF(R132="","",LOOKUP(R132,'工種番号'!$C$4:$C$55,'工種番号'!$D$4:$D$55))</f>
      </c>
      <c r="T132" s="113"/>
      <c r="U132" s="114"/>
      <c r="V132" s="115"/>
      <c r="W132" s="33"/>
      <c r="X132" s="3"/>
    </row>
    <row r="133" spans="1:24" ht="21.75" customHeight="1">
      <c r="A133" s="11">
        <f t="shared" si="10"/>
        <v>0</v>
      </c>
      <c r="B133" s="2"/>
      <c r="C133" s="27"/>
      <c r="D133" s="49">
        <f>IF(ISNUMBER(C133),LOOKUP(C133,'工種番号'!$C$4:$C$55,'工種番号'!$D$4:$D$55),"")</f>
      </c>
      <c r="E133" s="55"/>
      <c r="F133" s="107"/>
      <c r="G133" s="108"/>
      <c r="H133" s="108"/>
      <c r="I133" s="109"/>
      <c r="J133" s="84"/>
      <c r="K133" s="29"/>
      <c r="L133" s="31"/>
      <c r="M133" s="53"/>
      <c r="N133" s="110">
        <f t="shared" si="12"/>
      </c>
      <c r="O133" s="111"/>
      <c r="P133" s="66"/>
      <c r="Q133" s="67"/>
      <c r="R133" s="38"/>
      <c r="S133" s="112">
        <f>IF(R133="","",LOOKUP(R133,'工種番号'!$C$4:$C$55,'工種番号'!$D$4:$D$55))</f>
      </c>
      <c r="T133" s="113"/>
      <c r="U133" s="114"/>
      <c r="V133" s="115"/>
      <c r="W133" s="33"/>
      <c r="X133" s="3"/>
    </row>
    <row r="134" spans="1:24" ht="21.75" customHeight="1">
      <c r="A134" s="11">
        <f t="shared" si="10"/>
        <v>0</v>
      </c>
      <c r="B134" s="2"/>
      <c r="C134" s="27"/>
      <c r="D134" s="49">
        <f>IF(ISNUMBER(C134),LOOKUP(C134,'工種番号'!$C$4:$C$55,'工種番号'!$D$4:$D$55),"")</f>
      </c>
      <c r="E134" s="55"/>
      <c r="F134" s="107"/>
      <c r="G134" s="108"/>
      <c r="H134" s="108"/>
      <c r="I134" s="109"/>
      <c r="J134" s="84"/>
      <c r="K134" s="29"/>
      <c r="L134" s="31"/>
      <c r="M134" s="53"/>
      <c r="N134" s="110">
        <f t="shared" si="12"/>
      </c>
      <c r="O134" s="111"/>
      <c r="P134" s="66"/>
      <c r="Q134" s="67"/>
      <c r="R134" s="39"/>
      <c r="S134" s="112">
        <f>IF(R134="","",LOOKUP(R134,'工種番号'!$C$4:$C$55,'工種番号'!$D$4:$D$55))</f>
      </c>
      <c r="T134" s="113"/>
      <c r="U134" s="114"/>
      <c r="V134" s="115"/>
      <c r="W134" s="33"/>
      <c r="X134" s="3"/>
    </row>
    <row r="135" spans="1:24" ht="21.75" customHeight="1">
      <c r="A135" s="11">
        <f t="shared" si="10"/>
        <v>0</v>
      </c>
      <c r="B135" s="2"/>
      <c r="C135" s="27"/>
      <c r="D135" s="49">
        <f>IF(ISNUMBER(C135),LOOKUP(C135,'工種番号'!$C$4:$C$55,'工種番号'!$D$4:$D$55),"")</f>
      </c>
      <c r="E135" s="55"/>
      <c r="F135" s="107"/>
      <c r="G135" s="108"/>
      <c r="H135" s="108"/>
      <c r="I135" s="109"/>
      <c r="J135" s="84"/>
      <c r="K135" s="29"/>
      <c r="L135" s="31"/>
      <c r="M135" s="53"/>
      <c r="N135" s="110">
        <f t="shared" si="12"/>
      </c>
      <c r="O135" s="111"/>
      <c r="P135" s="66"/>
      <c r="Q135" s="67"/>
      <c r="R135" s="39"/>
      <c r="S135" s="112">
        <f>IF(R135="","",LOOKUP(R135,'工種番号'!$C$4:$C$55,'工種番号'!$D$4:$D$55))</f>
      </c>
      <c r="T135" s="113"/>
      <c r="U135" s="114"/>
      <c r="V135" s="115"/>
      <c r="W135" s="33"/>
      <c r="X135" s="3"/>
    </row>
    <row r="136" spans="1:24" ht="21.75" customHeight="1">
      <c r="A136" s="11">
        <f t="shared" si="10"/>
        <v>0</v>
      </c>
      <c r="B136" s="2"/>
      <c r="C136" s="18"/>
      <c r="D136" s="49">
        <f>IF(ISNUMBER(C136),LOOKUP(C136,'工種番号'!$C$4:$C$55,'工種番号'!$D$4:$D$55),"")</f>
      </c>
      <c r="E136" s="55"/>
      <c r="F136" s="107"/>
      <c r="G136" s="108"/>
      <c r="H136" s="108"/>
      <c r="I136" s="109"/>
      <c r="J136" s="84"/>
      <c r="K136" s="29"/>
      <c r="L136" s="31"/>
      <c r="M136" s="53"/>
      <c r="N136" s="110">
        <f t="shared" si="12"/>
      </c>
      <c r="O136" s="111"/>
      <c r="P136" s="66"/>
      <c r="Q136" s="67"/>
      <c r="R136" s="39"/>
      <c r="S136" s="112">
        <f>IF(R136="","",LOOKUP(R136,'工種番号'!$C$4:$C$55,'工種番号'!$D$4:$D$55))</f>
      </c>
      <c r="T136" s="113"/>
      <c r="U136" s="114"/>
      <c r="V136" s="115"/>
      <c r="W136" s="33"/>
      <c r="X136" s="3"/>
    </row>
    <row r="137" spans="1:24" ht="21.75" customHeight="1">
      <c r="A137" s="11">
        <f t="shared" si="10"/>
        <v>0</v>
      </c>
      <c r="B137" s="2"/>
      <c r="C137" s="27"/>
      <c r="D137" s="49">
        <f>IF(ISNUMBER(C137),LOOKUP(C137,'工種番号'!$C$4:$C$55,'工種番号'!$D$4:$D$55),"")</f>
      </c>
      <c r="E137" s="55"/>
      <c r="F137" s="107"/>
      <c r="G137" s="108"/>
      <c r="H137" s="108"/>
      <c r="I137" s="109"/>
      <c r="J137" s="84"/>
      <c r="K137" s="29"/>
      <c r="L137" s="31"/>
      <c r="M137" s="53"/>
      <c r="N137" s="110">
        <f t="shared" si="12"/>
      </c>
      <c r="O137" s="111"/>
      <c r="P137" s="66"/>
      <c r="Q137" s="67"/>
      <c r="R137" s="39"/>
      <c r="S137" s="112">
        <f>IF(R137="","",LOOKUP(R137,'工種番号'!$C$4:$C$55,'工種番号'!$D$4:$D$55))</f>
      </c>
      <c r="T137" s="113"/>
      <c r="U137" s="114"/>
      <c r="V137" s="115"/>
      <c r="W137" s="33"/>
      <c r="X137" s="3"/>
    </row>
    <row r="138" spans="1:24" ht="21.75" customHeight="1">
      <c r="A138" s="11">
        <f t="shared" si="10"/>
        <v>0</v>
      </c>
      <c r="B138" s="2"/>
      <c r="C138" s="27"/>
      <c r="D138" s="49">
        <f>IF(ISNUMBER(C138),LOOKUP(C138,'工種番号'!$C$4:$C$55,'工種番号'!$D$4:$D$55),"")</f>
      </c>
      <c r="E138" s="55"/>
      <c r="F138" s="107"/>
      <c r="G138" s="108"/>
      <c r="H138" s="108"/>
      <c r="I138" s="109"/>
      <c r="J138" s="84"/>
      <c r="K138" s="29"/>
      <c r="L138" s="31"/>
      <c r="M138" s="53"/>
      <c r="N138" s="110">
        <f t="shared" si="12"/>
      </c>
      <c r="O138" s="111"/>
      <c r="P138" s="66"/>
      <c r="Q138" s="67"/>
      <c r="R138" s="39"/>
      <c r="S138" s="112">
        <f>IF(R138="","",LOOKUP(R138,'工種番号'!$C$4:$C$55,'工種番号'!$D$4:$D$55))</f>
      </c>
      <c r="T138" s="113"/>
      <c r="U138" s="114"/>
      <c r="V138" s="115"/>
      <c r="W138" s="33"/>
      <c r="X138" s="3"/>
    </row>
    <row r="139" spans="1:24" ht="21.75" customHeight="1">
      <c r="A139" s="11">
        <f t="shared" si="10"/>
        <v>0</v>
      </c>
      <c r="B139" s="2"/>
      <c r="C139" s="27"/>
      <c r="D139" s="49">
        <f>IF(ISNUMBER(C139),LOOKUP(C139,'工種番号'!$C$4:$C$55,'工種番号'!$D$4:$D$55),"")</f>
      </c>
      <c r="E139" s="55"/>
      <c r="F139" s="107"/>
      <c r="G139" s="108"/>
      <c r="H139" s="108"/>
      <c r="I139" s="109"/>
      <c r="J139" s="84"/>
      <c r="K139" s="29"/>
      <c r="L139" s="31"/>
      <c r="M139" s="53"/>
      <c r="N139" s="110">
        <f t="shared" si="12"/>
      </c>
      <c r="O139" s="111"/>
      <c r="P139" s="66"/>
      <c r="Q139" s="67"/>
      <c r="R139" s="39"/>
      <c r="S139" s="112">
        <f>IF(R139="","",LOOKUP(R139,'工種番号'!$C$4:$C$55,'工種番号'!$D$4:$D$55))</f>
      </c>
      <c r="T139" s="113"/>
      <c r="U139" s="114"/>
      <c r="V139" s="115"/>
      <c r="W139" s="33"/>
      <c r="X139" s="3"/>
    </row>
    <row r="140" spans="1:24" ht="21.75" customHeight="1">
      <c r="A140" s="11">
        <f t="shared" si="10"/>
        <v>0</v>
      </c>
      <c r="B140" s="2"/>
      <c r="C140" s="27"/>
      <c r="D140" s="49">
        <f>IF(ISNUMBER(C140),LOOKUP(C140,'工種番号'!$C$4:$C$55,'工種番号'!$D$4:$D$55),"")</f>
      </c>
      <c r="E140" s="55"/>
      <c r="F140" s="107"/>
      <c r="G140" s="108"/>
      <c r="H140" s="108"/>
      <c r="I140" s="109"/>
      <c r="J140" s="84"/>
      <c r="K140" s="29"/>
      <c r="L140" s="31"/>
      <c r="M140" s="53"/>
      <c r="N140" s="110">
        <f t="shared" si="12"/>
      </c>
      <c r="O140" s="111"/>
      <c r="P140" s="66"/>
      <c r="Q140" s="67"/>
      <c r="R140" s="40"/>
      <c r="S140" s="112">
        <f>IF(R140="","",LOOKUP(R140,'工種番号'!$C$4:$C$55,'工種番号'!$D$4:$D$55))</f>
      </c>
      <c r="T140" s="113"/>
      <c r="U140" s="114"/>
      <c r="V140" s="115"/>
      <c r="W140" s="33"/>
      <c r="X140" s="3"/>
    </row>
    <row r="141" spans="1:24" ht="21.75" customHeight="1">
      <c r="A141" s="11">
        <f t="shared" si="10"/>
        <v>0</v>
      </c>
      <c r="B141" s="2"/>
      <c r="C141" s="18"/>
      <c r="D141" s="49">
        <f>IF(ISNUMBER(C141),LOOKUP(C141,'工種番号'!$C$4:$C$55,'工種番号'!$D$4:$D$55),"")</f>
      </c>
      <c r="E141" s="55"/>
      <c r="F141" s="107"/>
      <c r="G141" s="108"/>
      <c r="H141" s="108"/>
      <c r="I141" s="109"/>
      <c r="J141" s="84"/>
      <c r="K141" s="29"/>
      <c r="L141" s="31"/>
      <c r="M141" s="53"/>
      <c r="N141" s="110">
        <f t="shared" si="12"/>
      </c>
      <c r="O141" s="111"/>
      <c r="P141" s="66"/>
      <c r="Q141" s="67"/>
      <c r="R141" s="40"/>
      <c r="S141" s="112">
        <f>IF(R141="","",LOOKUP(R141,'工種番号'!$C$4:$C$55,'工種番号'!$D$4:$D$55))</f>
      </c>
      <c r="T141" s="113"/>
      <c r="U141" s="114"/>
      <c r="V141" s="115"/>
      <c r="W141" s="33"/>
      <c r="X141" s="3"/>
    </row>
    <row r="142" spans="1:24" ht="21.75" customHeight="1">
      <c r="A142" s="11">
        <f t="shared" si="10"/>
        <v>0</v>
      </c>
      <c r="B142" s="2"/>
      <c r="C142" s="18"/>
      <c r="D142" s="49">
        <f>IF(ISNUMBER(C142),LOOKUP(C142,'工種番号'!$C$4:$C$55,'工種番号'!$D$4:$D$55),"")</f>
      </c>
      <c r="E142" s="55"/>
      <c r="F142" s="107"/>
      <c r="G142" s="108"/>
      <c r="H142" s="108"/>
      <c r="I142" s="109"/>
      <c r="J142" s="84"/>
      <c r="K142" s="29"/>
      <c r="L142" s="31"/>
      <c r="M142" s="53"/>
      <c r="N142" s="110">
        <f t="shared" si="12"/>
      </c>
      <c r="O142" s="111"/>
      <c r="P142" s="66"/>
      <c r="Q142" s="67"/>
      <c r="R142" s="40"/>
      <c r="S142" s="112">
        <f>IF(R142="","",LOOKUP(R142,'工種番号'!$C$4:$C$55,'工種番号'!$D$4:$D$55))</f>
      </c>
      <c r="T142" s="113"/>
      <c r="U142" s="114"/>
      <c r="V142" s="115"/>
      <c r="W142" s="33"/>
      <c r="X142" s="3"/>
    </row>
    <row r="143" spans="1:24" ht="21.75" customHeight="1">
      <c r="A143" s="11">
        <f t="shared" si="10"/>
        <v>0</v>
      </c>
      <c r="B143" s="2"/>
      <c r="C143" s="27"/>
      <c r="D143" s="49">
        <f>IF(ISNUMBER(C143),LOOKUP(C143,'工種番号'!$C$4:$C$55,'工種番号'!$D$4:$D$55),"")</f>
      </c>
      <c r="E143" s="55"/>
      <c r="F143" s="107"/>
      <c r="G143" s="108"/>
      <c r="H143" s="108"/>
      <c r="I143" s="109"/>
      <c r="J143" s="84"/>
      <c r="K143" s="29"/>
      <c r="L143" s="31"/>
      <c r="M143" s="53"/>
      <c r="N143" s="110">
        <f t="shared" si="12"/>
      </c>
      <c r="O143" s="111"/>
      <c r="P143" s="66"/>
      <c r="Q143" s="67"/>
      <c r="R143" s="40"/>
      <c r="S143" s="112">
        <f>IF(R143="","",LOOKUP(R143,'工種番号'!$C$4:$C$55,'工種番号'!$D$4:$D$55))</f>
      </c>
      <c r="T143" s="113"/>
      <c r="U143" s="114"/>
      <c r="V143" s="115"/>
      <c r="W143" s="33"/>
      <c r="X143" s="3"/>
    </row>
    <row r="144" spans="1:24" ht="21.75" customHeight="1">
      <c r="A144" s="11">
        <f t="shared" si="10"/>
        <v>0</v>
      </c>
      <c r="B144" s="2"/>
      <c r="C144" s="27"/>
      <c r="D144" s="49">
        <f>IF(ISNUMBER(C144),LOOKUP(C144,'工種番号'!$C$4:$C$55,'工種番号'!$D$4:$D$55),"")</f>
      </c>
      <c r="E144" s="55"/>
      <c r="F144" s="107"/>
      <c r="G144" s="108"/>
      <c r="H144" s="108"/>
      <c r="I144" s="109"/>
      <c r="J144" s="84"/>
      <c r="K144" s="29"/>
      <c r="L144" s="31"/>
      <c r="M144" s="53"/>
      <c r="N144" s="110">
        <f t="shared" si="12"/>
      </c>
      <c r="O144" s="111"/>
      <c r="P144" s="66"/>
      <c r="Q144" s="67"/>
      <c r="R144" s="40"/>
      <c r="S144" s="112">
        <f>IF(R144="","",LOOKUP(R144,'工種番号'!$C$4:$C$55,'工種番号'!$D$4:$D$55))</f>
      </c>
      <c r="T144" s="113"/>
      <c r="U144" s="114"/>
      <c r="V144" s="115"/>
      <c r="W144" s="33"/>
      <c r="X144" s="3"/>
    </row>
    <row r="145" spans="1:24" ht="21.75" customHeight="1">
      <c r="A145" s="11">
        <f t="shared" si="10"/>
        <v>0</v>
      </c>
      <c r="B145" s="2"/>
      <c r="C145" s="27"/>
      <c r="D145" s="49">
        <f>IF(ISNUMBER(C145),LOOKUP(C145,'工種番号'!$C$4:$C$55,'工種番号'!$D$4:$D$55),"")</f>
      </c>
      <c r="E145" s="55"/>
      <c r="F145" s="107"/>
      <c r="G145" s="108"/>
      <c r="H145" s="108"/>
      <c r="I145" s="109"/>
      <c r="J145" s="84"/>
      <c r="K145" s="29"/>
      <c r="L145" s="31"/>
      <c r="M145" s="53"/>
      <c r="N145" s="110">
        <f t="shared" si="12"/>
      </c>
      <c r="O145" s="111"/>
      <c r="P145" s="66"/>
      <c r="Q145" s="67"/>
      <c r="R145" s="40"/>
      <c r="S145" s="112">
        <f>IF(R145="","",LOOKUP(R145,'工種番号'!$C$4:$C$55,'工種番号'!$D$4:$D$55))</f>
      </c>
      <c r="T145" s="113"/>
      <c r="U145" s="114"/>
      <c r="V145" s="115"/>
      <c r="W145" s="33"/>
      <c r="X145" s="3"/>
    </row>
    <row r="146" spans="1:24" ht="21.75" customHeight="1">
      <c r="A146" s="11">
        <f t="shared" si="10"/>
        <v>0</v>
      </c>
      <c r="B146" s="2"/>
      <c r="C146" s="27"/>
      <c r="D146" s="49">
        <f>IF(ISNUMBER(C146),LOOKUP(C146,'工種番号'!$C$4:$C$55,'工種番号'!$D$4:$D$55),"")</f>
      </c>
      <c r="E146" s="55"/>
      <c r="F146" s="107"/>
      <c r="G146" s="108"/>
      <c r="H146" s="108"/>
      <c r="I146" s="109"/>
      <c r="J146" s="84"/>
      <c r="K146" s="29"/>
      <c r="L146" s="31"/>
      <c r="M146" s="53"/>
      <c r="N146" s="110">
        <f t="shared" si="12"/>
      </c>
      <c r="O146" s="111"/>
      <c r="P146" s="66"/>
      <c r="Q146" s="67"/>
      <c r="R146" s="40"/>
      <c r="S146" s="112">
        <f>IF(R146="","",LOOKUP(R146,'工種番号'!$C$4:$C$55,'工種番号'!$D$4:$D$55))</f>
      </c>
      <c r="T146" s="113"/>
      <c r="U146" s="114"/>
      <c r="V146" s="115"/>
      <c r="W146" s="33"/>
      <c r="X146" s="3"/>
    </row>
    <row r="147" spans="1:24" ht="21.75" customHeight="1">
      <c r="A147" s="11">
        <f t="shared" si="10"/>
        <v>0</v>
      </c>
      <c r="B147" s="2"/>
      <c r="C147" s="27"/>
      <c r="D147" s="49">
        <f>IF(ISNUMBER(C147),LOOKUP(C147,'工種番号'!$C$4:$C$55,'工種番号'!$D$4:$D$55),"")</f>
      </c>
      <c r="E147" s="55"/>
      <c r="F147" s="107"/>
      <c r="G147" s="108"/>
      <c r="H147" s="108"/>
      <c r="I147" s="109"/>
      <c r="J147" s="84"/>
      <c r="K147" s="29"/>
      <c r="L147" s="31"/>
      <c r="M147" s="53"/>
      <c r="N147" s="110">
        <f t="shared" si="12"/>
      </c>
      <c r="O147" s="111"/>
      <c r="P147" s="66"/>
      <c r="Q147" s="67"/>
      <c r="R147" s="40"/>
      <c r="S147" s="112">
        <f>IF(R147="","",LOOKUP(R147,'工種番号'!$C$4:$C$55,'工種番号'!$D$4:$D$55))</f>
      </c>
      <c r="T147" s="113"/>
      <c r="U147" s="114"/>
      <c r="V147" s="115"/>
      <c r="W147" s="33"/>
      <c r="X147" s="3"/>
    </row>
    <row r="148" spans="1:24" ht="21.75" customHeight="1">
      <c r="A148" s="11">
        <f t="shared" si="10"/>
        <v>0</v>
      </c>
      <c r="B148" s="2"/>
      <c r="C148" s="18"/>
      <c r="D148" s="49">
        <f>IF(ISNUMBER(C148),LOOKUP(C148,'工種番号'!$C$4:$C$55,'工種番号'!$D$4:$D$55),"")</f>
      </c>
      <c r="E148" s="55"/>
      <c r="F148" s="107"/>
      <c r="G148" s="108"/>
      <c r="H148" s="108"/>
      <c r="I148" s="109"/>
      <c r="J148" s="84"/>
      <c r="K148" s="29"/>
      <c r="L148" s="31"/>
      <c r="M148" s="53"/>
      <c r="N148" s="110">
        <f t="shared" si="12"/>
      </c>
      <c r="O148" s="111"/>
      <c r="P148" s="66"/>
      <c r="Q148" s="67"/>
      <c r="R148" s="40"/>
      <c r="S148" s="112">
        <f>IF(R148="","",LOOKUP(R148,'工種番号'!$C$4:$C$55,'工種番号'!$D$4:$D$55))</f>
      </c>
      <c r="T148" s="113"/>
      <c r="U148" s="114"/>
      <c r="V148" s="115"/>
      <c r="W148" s="33"/>
      <c r="X148" s="3"/>
    </row>
    <row r="149" spans="1:24" ht="21.75" customHeight="1">
      <c r="A149" s="11">
        <f t="shared" si="10"/>
        <v>0</v>
      </c>
      <c r="B149" s="2"/>
      <c r="C149" s="18"/>
      <c r="D149" s="49">
        <f>IF(ISNUMBER(C149),LOOKUP(C149,'工種番号'!$C$4:$C$55,'工種番号'!$D$4:$D$55),"")</f>
      </c>
      <c r="E149" s="55"/>
      <c r="F149" s="107"/>
      <c r="G149" s="108"/>
      <c r="H149" s="108"/>
      <c r="I149" s="109"/>
      <c r="J149" s="84"/>
      <c r="K149" s="29"/>
      <c r="L149" s="31"/>
      <c r="M149" s="53"/>
      <c r="N149" s="110">
        <f t="shared" si="12"/>
      </c>
      <c r="O149" s="111"/>
      <c r="P149" s="66"/>
      <c r="Q149" s="67"/>
      <c r="R149" s="40"/>
      <c r="S149" s="112">
        <f>IF(R149="","",LOOKUP(R149,'工種番号'!$C$4:$C$55,'工種番号'!$D$4:$D$55))</f>
      </c>
      <c r="T149" s="113"/>
      <c r="U149" s="114"/>
      <c r="V149" s="115"/>
      <c r="W149" s="33"/>
      <c r="X149" s="3"/>
    </row>
    <row r="150" spans="1:24" ht="21.75" customHeight="1">
      <c r="A150" s="11">
        <f t="shared" si="10"/>
        <v>0</v>
      </c>
      <c r="B150" s="2"/>
      <c r="C150" s="18"/>
      <c r="D150" s="49">
        <f>IF(ISNUMBER(C150),LOOKUP(C150,'工種番号'!$C$4:$C$55,'工種番号'!$D$4:$D$55),"")</f>
      </c>
      <c r="E150" s="55"/>
      <c r="F150" s="107"/>
      <c r="G150" s="108"/>
      <c r="H150" s="108"/>
      <c r="I150" s="109"/>
      <c r="J150" s="84"/>
      <c r="K150" s="29"/>
      <c r="L150" s="31"/>
      <c r="M150" s="53"/>
      <c r="N150" s="110">
        <f t="shared" si="12"/>
      </c>
      <c r="O150" s="111"/>
      <c r="P150" s="66"/>
      <c r="Q150" s="67"/>
      <c r="R150" s="40"/>
      <c r="S150" s="112">
        <f>IF(R150="","",LOOKUP(R150,'工種番号'!$C$4:$C$55,'工種番号'!$D$4:$D$55))</f>
      </c>
      <c r="T150" s="113"/>
      <c r="U150" s="114"/>
      <c r="V150" s="115"/>
      <c r="W150" s="33"/>
      <c r="X150" s="3"/>
    </row>
    <row r="151" spans="1:24" ht="21.75" customHeight="1">
      <c r="A151" s="11">
        <f t="shared" si="10"/>
        <v>0</v>
      </c>
      <c r="B151" s="2"/>
      <c r="C151" s="27"/>
      <c r="D151" s="49">
        <f>IF(ISNUMBER(C151),LOOKUP(C151,'工種番号'!$C$4:$C$55,'工種番号'!$D$4:$D$55),"")</f>
      </c>
      <c r="E151" s="55"/>
      <c r="F151" s="107"/>
      <c r="G151" s="108"/>
      <c r="H151" s="108"/>
      <c r="I151" s="109"/>
      <c r="J151" s="84"/>
      <c r="K151" s="29"/>
      <c r="L151" s="31"/>
      <c r="M151" s="53"/>
      <c r="N151" s="110">
        <f t="shared" si="12"/>
      </c>
      <c r="O151" s="111"/>
      <c r="P151" s="66"/>
      <c r="Q151" s="67"/>
      <c r="R151" s="40"/>
      <c r="S151" s="112">
        <f>IF(R151="","",LOOKUP(R151,'工種番号'!$C$4:$C$55,'工種番号'!$D$4:$D$55))</f>
      </c>
      <c r="T151" s="113"/>
      <c r="U151" s="114"/>
      <c r="V151" s="115"/>
      <c r="W151" s="33"/>
      <c r="X151" s="3"/>
    </row>
    <row r="152" spans="1:24" ht="21.75" customHeight="1">
      <c r="A152" s="11">
        <f t="shared" si="10"/>
        <v>0</v>
      </c>
      <c r="B152" s="2"/>
      <c r="C152" s="27"/>
      <c r="D152" s="49">
        <f>IF(ISNUMBER(C152),LOOKUP(C152,'工種番号'!$C$4:$C$55,'工種番号'!$D$4:$D$55),"")</f>
      </c>
      <c r="E152" s="55"/>
      <c r="F152" s="107"/>
      <c r="G152" s="108"/>
      <c r="H152" s="108"/>
      <c r="I152" s="109"/>
      <c r="J152" s="84"/>
      <c r="K152" s="29"/>
      <c r="L152" s="31"/>
      <c r="M152" s="53"/>
      <c r="N152" s="110">
        <f t="shared" si="12"/>
      </c>
      <c r="O152" s="111"/>
      <c r="P152" s="66"/>
      <c r="Q152" s="67"/>
      <c r="R152" s="40"/>
      <c r="S152" s="112">
        <f>IF(R152="","",LOOKUP(R152,'工種番号'!$C$4:$C$55,'工種番号'!$D$4:$D$55))</f>
      </c>
      <c r="T152" s="113"/>
      <c r="U152" s="114"/>
      <c r="V152" s="115"/>
      <c r="W152" s="33"/>
      <c r="X152" s="3"/>
    </row>
    <row r="153" spans="1:24" ht="21.75" customHeight="1" thickBot="1">
      <c r="A153" s="11">
        <f t="shared" si="10"/>
        <v>0</v>
      </c>
      <c r="B153" s="2"/>
      <c r="C153" s="18"/>
      <c r="D153" s="49">
        <f>IF(ISNUMBER(C153),LOOKUP(C153,'工種番号'!$C$4:$C$55,'工種番号'!$D$4:$D$55),"")</f>
      </c>
      <c r="E153" s="55"/>
      <c r="F153" s="107"/>
      <c r="G153" s="108"/>
      <c r="H153" s="108"/>
      <c r="I153" s="109"/>
      <c r="J153" s="84"/>
      <c r="K153" s="29"/>
      <c r="L153" s="31"/>
      <c r="M153" s="53"/>
      <c r="N153" s="110">
        <f t="shared" si="12"/>
      </c>
      <c r="O153" s="111"/>
      <c r="P153" s="66"/>
      <c r="Q153" s="67"/>
      <c r="R153" s="41"/>
      <c r="S153" s="116">
        <f>IF(R153="","",LOOKUP(R153,'工種番号'!$C$4:$C$55,'工種番号'!$D$4:$D$55))</f>
      </c>
      <c r="T153" s="117"/>
      <c r="U153" s="118"/>
      <c r="V153" s="119"/>
      <c r="W153" s="34"/>
      <c r="X153" s="3"/>
    </row>
    <row r="154" spans="1:24" ht="21.75" customHeight="1">
      <c r="A154" s="11"/>
      <c r="B154" s="2"/>
      <c r="C154" s="120" t="s">
        <v>10</v>
      </c>
      <c r="D154" s="121"/>
      <c r="E154" s="37" t="s">
        <v>15</v>
      </c>
      <c r="F154" s="120" t="s">
        <v>16</v>
      </c>
      <c r="G154" s="122"/>
      <c r="H154" s="122"/>
      <c r="I154" s="122"/>
      <c r="J154" s="83"/>
      <c r="K154" s="37" t="s">
        <v>17</v>
      </c>
      <c r="L154" s="37" t="s">
        <v>18</v>
      </c>
      <c r="M154" s="54" t="s">
        <v>19</v>
      </c>
      <c r="N154" s="123" t="s">
        <v>20</v>
      </c>
      <c r="O154" s="124"/>
      <c r="P154" s="68"/>
      <c r="Q154" s="67"/>
      <c r="R154" s="125" t="s">
        <v>21</v>
      </c>
      <c r="S154" s="126"/>
      <c r="T154" s="126"/>
      <c r="U154" s="127" t="s">
        <v>22</v>
      </c>
      <c r="V154" s="127"/>
      <c r="W154" s="128"/>
      <c r="X154" s="3"/>
    </row>
    <row r="155" spans="1:24" ht="21.75" customHeight="1">
      <c r="A155" s="11">
        <f aca="true" t="shared" si="13" ref="A155:A218">C155</f>
        <v>0</v>
      </c>
      <c r="B155" s="2"/>
      <c r="C155" s="18"/>
      <c r="D155" s="48">
        <f>IF(ISNUMBER(C155),LOOKUP(C155,'工種番号'!$C$4:$C$55,'工種番号'!$D$4:$D$55),"")</f>
      </c>
      <c r="E155" s="55"/>
      <c r="F155" s="107"/>
      <c r="G155" s="108"/>
      <c r="H155" s="108"/>
      <c r="I155" s="109"/>
      <c r="J155" s="84"/>
      <c r="K155" s="29"/>
      <c r="L155" s="31"/>
      <c r="M155" s="53"/>
      <c r="N155" s="110">
        <f aca="true" t="shared" si="14" ref="N155:N177">IF(ISBLANK(M155),"",ROUND(K155*M155,0))</f>
      </c>
      <c r="O155" s="111"/>
      <c r="P155" s="66"/>
      <c r="Q155" s="67"/>
      <c r="R155" s="38"/>
      <c r="S155" s="112">
        <f>IF(R155="","",LOOKUP(R155,'工種番号'!$C$4:$C$55,'工種番号'!$D$4:$D$55))</f>
      </c>
      <c r="T155" s="113"/>
      <c r="U155" s="114"/>
      <c r="V155" s="115"/>
      <c r="W155" s="33"/>
      <c r="X155" s="3"/>
    </row>
    <row r="156" spans="1:24" ht="21.75" customHeight="1">
      <c r="A156" s="11">
        <f t="shared" si="13"/>
        <v>0</v>
      </c>
      <c r="B156" s="2"/>
      <c r="C156" s="27"/>
      <c r="D156" s="49">
        <f>IF(ISNUMBER(C156),LOOKUP(C156,'工種番号'!$C$4:$C$55,'工種番号'!$D$4:$D$55),"")</f>
      </c>
      <c r="E156" s="55"/>
      <c r="F156" s="107"/>
      <c r="G156" s="108"/>
      <c r="H156" s="108"/>
      <c r="I156" s="109"/>
      <c r="J156" s="84"/>
      <c r="K156" s="29"/>
      <c r="L156" s="31"/>
      <c r="M156" s="53"/>
      <c r="N156" s="110">
        <f t="shared" si="14"/>
      </c>
      <c r="O156" s="111"/>
      <c r="P156" s="66"/>
      <c r="Q156" s="67"/>
      <c r="R156" s="38"/>
      <c r="S156" s="112">
        <f>IF(R156="","",LOOKUP(R156,'工種番号'!$C$4:$C$55,'工種番号'!$D$4:$D$55))</f>
      </c>
      <c r="T156" s="113"/>
      <c r="U156" s="114"/>
      <c r="V156" s="115"/>
      <c r="W156" s="33"/>
      <c r="X156" s="3"/>
    </row>
    <row r="157" spans="1:24" ht="21.75" customHeight="1">
      <c r="A157" s="11">
        <f t="shared" si="13"/>
        <v>0</v>
      </c>
      <c r="B157" s="2"/>
      <c r="C157" s="27"/>
      <c r="D157" s="49">
        <f>IF(ISNUMBER(C157),LOOKUP(C157,'工種番号'!$C$4:$C$55,'工種番号'!$D$4:$D$55),"")</f>
      </c>
      <c r="E157" s="55"/>
      <c r="F157" s="107"/>
      <c r="G157" s="108"/>
      <c r="H157" s="108"/>
      <c r="I157" s="109"/>
      <c r="J157" s="84"/>
      <c r="K157" s="29"/>
      <c r="L157" s="31"/>
      <c r="M157" s="53"/>
      <c r="N157" s="110">
        <f t="shared" si="14"/>
      </c>
      <c r="O157" s="111"/>
      <c r="P157" s="66"/>
      <c r="Q157" s="67"/>
      <c r="R157" s="38"/>
      <c r="S157" s="112">
        <f>IF(R157="","",LOOKUP(R157,'工種番号'!$C$4:$C$55,'工種番号'!$D$4:$D$55))</f>
      </c>
      <c r="T157" s="113"/>
      <c r="U157" s="114"/>
      <c r="V157" s="115"/>
      <c r="W157" s="33"/>
      <c r="X157" s="3"/>
    </row>
    <row r="158" spans="1:24" ht="21.75" customHeight="1">
      <c r="A158" s="11">
        <f t="shared" si="13"/>
        <v>0</v>
      </c>
      <c r="B158" s="2"/>
      <c r="C158" s="27"/>
      <c r="D158" s="49">
        <f>IF(ISNUMBER(C158),LOOKUP(C158,'工種番号'!$C$4:$C$55,'工種番号'!$D$4:$D$55),"")</f>
      </c>
      <c r="E158" s="55"/>
      <c r="F158" s="107"/>
      <c r="G158" s="108"/>
      <c r="H158" s="108"/>
      <c r="I158" s="109"/>
      <c r="J158" s="84"/>
      <c r="K158" s="29"/>
      <c r="L158" s="31"/>
      <c r="M158" s="53"/>
      <c r="N158" s="110">
        <f t="shared" si="14"/>
      </c>
      <c r="O158" s="111"/>
      <c r="P158" s="66"/>
      <c r="Q158" s="67"/>
      <c r="R158" s="39"/>
      <c r="S158" s="112">
        <f>IF(R158="","",LOOKUP(R158,'工種番号'!$C$4:$C$55,'工種番号'!$D$4:$D$55))</f>
      </c>
      <c r="T158" s="113"/>
      <c r="U158" s="114"/>
      <c r="V158" s="115"/>
      <c r="W158" s="33"/>
      <c r="X158" s="3"/>
    </row>
    <row r="159" spans="1:24" ht="21.75" customHeight="1">
      <c r="A159" s="11">
        <f t="shared" si="13"/>
        <v>0</v>
      </c>
      <c r="B159" s="2"/>
      <c r="C159" s="27"/>
      <c r="D159" s="49">
        <f>IF(ISNUMBER(C159),LOOKUP(C159,'工種番号'!$C$4:$C$55,'工種番号'!$D$4:$D$55),"")</f>
      </c>
      <c r="E159" s="55"/>
      <c r="F159" s="107"/>
      <c r="G159" s="108"/>
      <c r="H159" s="108"/>
      <c r="I159" s="109"/>
      <c r="J159" s="84"/>
      <c r="K159" s="29"/>
      <c r="L159" s="31"/>
      <c r="M159" s="53"/>
      <c r="N159" s="110">
        <f t="shared" si="14"/>
      </c>
      <c r="O159" s="111"/>
      <c r="P159" s="66"/>
      <c r="Q159" s="67"/>
      <c r="R159" s="39"/>
      <c r="S159" s="112">
        <f>IF(R159="","",LOOKUP(R159,'工種番号'!$C$4:$C$55,'工種番号'!$D$4:$D$55))</f>
      </c>
      <c r="T159" s="113"/>
      <c r="U159" s="114"/>
      <c r="V159" s="115"/>
      <c r="W159" s="33"/>
      <c r="X159" s="3"/>
    </row>
    <row r="160" spans="1:24" ht="21.75" customHeight="1">
      <c r="A160" s="11">
        <f t="shared" si="13"/>
        <v>0</v>
      </c>
      <c r="B160" s="2"/>
      <c r="C160" s="18"/>
      <c r="D160" s="49">
        <f>IF(ISNUMBER(C160),LOOKUP(C160,'工種番号'!$C$4:$C$55,'工種番号'!$D$4:$D$55),"")</f>
      </c>
      <c r="E160" s="55"/>
      <c r="F160" s="107"/>
      <c r="G160" s="108"/>
      <c r="H160" s="108"/>
      <c r="I160" s="109"/>
      <c r="J160" s="84"/>
      <c r="K160" s="29"/>
      <c r="L160" s="31"/>
      <c r="M160" s="53"/>
      <c r="N160" s="110">
        <f t="shared" si="14"/>
      </c>
      <c r="O160" s="111"/>
      <c r="P160" s="66"/>
      <c r="Q160" s="67"/>
      <c r="R160" s="39"/>
      <c r="S160" s="112">
        <f>IF(R160="","",LOOKUP(R160,'工種番号'!$C$4:$C$55,'工種番号'!$D$4:$D$55))</f>
      </c>
      <c r="T160" s="113"/>
      <c r="U160" s="114"/>
      <c r="V160" s="115"/>
      <c r="W160" s="33"/>
      <c r="X160" s="3"/>
    </row>
    <row r="161" spans="1:24" ht="21.75" customHeight="1">
      <c r="A161" s="11">
        <f t="shared" si="13"/>
        <v>0</v>
      </c>
      <c r="B161" s="2"/>
      <c r="C161" s="27"/>
      <c r="D161" s="49">
        <f>IF(ISNUMBER(C161),LOOKUP(C161,'工種番号'!$C$4:$C$55,'工種番号'!$D$4:$D$55),"")</f>
      </c>
      <c r="E161" s="55"/>
      <c r="F161" s="107"/>
      <c r="G161" s="108"/>
      <c r="H161" s="108"/>
      <c r="I161" s="109"/>
      <c r="J161" s="84"/>
      <c r="K161" s="29"/>
      <c r="L161" s="31"/>
      <c r="M161" s="53"/>
      <c r="N161" s="110">
        <f t="shared" si="14"/>
      </c>
      <c r="O161" s="111"/>
      <c r="P161" s="66"/>
      <c r="Q161" s="67"/>
      <c r="R161" s="39"/>
      <c r="S161" s="112">
        <f>IF(R161="","",LOOKUP(R161,'工種番号'!$C$4:$C$55,'工種番号'!$D$4:$D$55))</f>
      </c>
      <c r="T161" s="113"/>
      <c r="U161" s="114"/>
      <c r="V161" s="115"/>
      <c r="W161" s="33"/>
      <c r="X161" s="3"/>
    </row>
    <row r="162" spans="1:24" ht="21.75" customHeight="1">
      <c r="A162" s="11">
        <f t="shared" si="13"/>
        <v>0</v>
      </c>
      <c r="B162" s="2"/>
      <c r="C162" s="27"/>
      <c r="D162" s="49">
        <f>IF(ISNUMBER(C162),LOOKUP(C162,'工種番号'!$C$4:$C$55,'工種番号'!$D$4:$D$55),"")</f>
      </c>
      <c r="E162" s="55"/>
      <c r="F162" s="107"/>
      <c r="G162" s="108"/>
      <c r="H162" s="108"/>
      <c r="I162" s="109"/>
      <c r="J162" s="84"/>
      <c r="K162" s="29"/>
      <c r="L162" s="31"/>
      <c r="M162" s="53"/>
      <c r="N162" s="110">
        <f t="shared" si="14"/>
      </c>
      <c r="O162" s="111"/>
      <c r="P162" s="66"/>
      <c r="Q162" s="67"/>
      <c r="R162" s="39"/>
      <c r="S162" s="112">
        <f>IF(R162="","",LOOKUP(R162,'工種番号'!$C$4:$C$55,'工種番号'!$D$4:$D$55))</f>
      </c>
      <c r="T162" s="113"/>
      <c r="U162" s="114"/>
      <c r="V162" s="115"/>
      <c r="W162" s="33"/>
      <c r="X162" s="3"/>
    </row>
    <row r="163" spans="1:24" ht="21.75" customHeight="1">
      <c r="A163" s="11">
        <f t="shared" si="13"/>
        <v>0</v>
      </c>
      <c r="B163" s="2"/>
      <c r="C163" s="27"/>
      <c r="D163" s="49">
        <f>IF(ISNUMBER(C163),LOOKUP(C163,'工種番号'!$C$4:$C$55,'工種番号'!$D$4:$D$55),"")</f>
      </c>
      <c r="E163" s="55"/>
      <c r="F163" s="107"/>
      <c r="G163" s="108"/>
      <c r="H163" s="108"/>
      <c r="I163" s="109"/>
      <c r="J163" s="84"/>
      <c r="K163" s="29"/>
      <c r="L163" s="31"/>
      <c r="M163" s="53"/>
      <c r="N163" s="110">
        <f t="shared" si="14"/>
      </c>
      <c r="O163" s="111"/>
      <c r="P163" s="66"/>
      <c r="Q163" s="67"/>
      <c r="R163" s="39"/>
      <c r="S163" s="112">
        <f>IF(R163="","",LOOKUP(R163,'工種番号'!$C$4:$C$55,'工種番号'!$D$4:$D$55))</f>
      </c>
      <c r="T163" s="113"/>
      <c r="U163" s="114"/>
      <c r="V163" s="115"/>
      <c r="W163" s="33"/>
      <c r="X163" s="3"/>
    </row>
    <row r="164" spans="1:24" ht="21.75" customHeight="1">
      <c r="A164" s="11">
        <f t="shared" si="13"/>
        <v>0</v>
      </c>
      <c r="B164" s="2"/>
      <c r="C164" s="27"/>
      <c r="D164" s="49">
        <f>IF(ISNUMBER(C164),LOOKUP(C164,'工種番号'!$C$4:$C$55,'工種番号'!$D$4:$D$55),"")</f>
      </c>
      <c r="E164" s="55"/>
      <c r="F164" s="107"/>
      <c r="G164" s="108"/>
      <c r="H164" s="108"/>
      <c r="I164" s="109"/>
      <c r="J164" s="84"/>
      <c r="K164" s="29"/>
      <c r="L164" s="31"/>
      <c r="M164" s="53"/>
      <c r="N164" s="110">
        <f t="shared" si="14"/>
      </c>
      <c r="O164" s="111"/>
      <c r="P164" s="66"/>
      <c r="Q164" s="67"/>
      <c r="R164" s="40"/>
      <c r="S164" s="112">
        <f>IF(R164="","",LOOKUP(R164,'工種番号'!$C$4:$C$55,'工種番号'!$D$4:$D$55))</f>
      </c>
      <c r="T164" s="113"/>
      <c r="U164" s="114"/>
      <c r="V164" s="115"/>
      <c r="W164" s="33"/>
      <c r="X164" s="3"/>
    </row>
    <row r="165" spans="1:24" ht="21.75" customHeight="1">
      <c r="A165" s="11">
        <f t="shared" si="13"/>
        <v>0</v>
      </c>
      <c r="B165" s="2"/>
      <c r="C165" s="18"/>
      <c r="D165" s="49">
        <f>IF(ISNUMBER(C165),LOOKUP(C165,'工種番号'!$C$4:$C$55,'工種番号'!$D$4:$D$55),"")</f>
      </c>
      <c r="E165" s="55"/>
      <c r="F165" s="107"/>
      <c r="G165" s="108"/>
      <c r="H165" s="108"/>
      <c r="I165" s="109"/>
      <c r="J165" s="84"/>
      <c r="K165" s="29"/>
      <c r="L165" s="31"/>
      <c r="M165" s="53"/>
      <c r="N165" s="110">
        <f t="shared" si="14"/>
      </c>
      <c r="O165" s="111"/>
      <c r="P165" s="66"/>
      <c r="Q165" s="67"/>
      <c r="R165" s="40"/>
      <c r="S165" s="112">
        <f>IF(R165="","",LOOKUP(R165,'工種番号'!$C$4:$C$55,'工種番号'!$D$4:$D$55))</f>
      </c>
      <c r="T165" s="113"/>
      <c r="U165" s="114"/>
      <c r="V165" s="115"/>
      <c r="W165" s="33"/>
      <c r="X165" s="3"/>
    </row>
    <row r="166" spans="1:24" ht="21.75" customHeight="1">
      <c r="A166" s="11">
        <f t="shared" si="13"/>
        <v>0</v>
      </c>
      <c r="B166" s="2"/>
      <c r="C166" s="18"/>
      <c r="D166" s="49">
        <f>IF(ISNUMBER(C166),LOOKUP(C166,'工種番号'!$C$4:$C$55,'工種番号'!$D$4:$D$55),"")</f>
      </c>
      <c r="E166" s="55"/>
      <c r="F166" s="107"/>
      <c r="G166" s="108"/>
      <c r="H166" s="108"/>
      <c r="I166" s="109"/>
      <c r="J166" s="84"/>
      <c r="K166" s="29"/>
      <c r="L166" s="31"/>
      <c r="M166" s="53"/>
      <c r="N166" s="110">
        <f t="shared" si="14"/>
      </c>
      <c r="O166" s="111"/>
      <c r="P166" s="66"/>
      <c r="Q166" s="67"/>
      <c r="R166" s="40"/>
      <c r="S166" s="112">
        <f>IF(R166="","",LOOKUP(R166,'工種番号'!$C$4:$C$55,'工種番号'!$D$4:$D$55))</f>
      </c>
      <c r="T166" s="113"/>
      <c r="U166" s="114"/>
      <c r="V166" s="115"/>
      <c r="W166" s="33"/>
      <c r="X166" s="3"/>
    </row>
    <row r="167" spans="1:24" ht="21.75" customHeight="1">
      <c r="A167" s="11">
        <f t="shared" si="13"/>
        <v>0</v>
      </c>
      <c r="B167" s="2"/>
      <c r="C167" s="27"/>
      <c r="D167" s="49">
        <f>IF(ISNUMBER(C167),LOOKUP(C167,'工種番号'!$C$4:$C$55,'工種番号'!$D$4:$D$55),"")</f>
      </c>
      <c r="E167" s="55"/>
      <c r="F167" s="107"/>
      <c r="G167" s="108"/>
      <c r="H167" s="108"/>
      <c r="I167" s="109"/>
      <c r="J167" s="84"/>
      <c r="K167" s="29"/>
      <c r="L167" s="31"/>
      <c r="M167" s="53"/>
      <c r="N167" s="110">
        <f t="shared" si="14"/>
      </c>
      <c r="O167" s="111"/>
      <c r="P167" s="66"/>
      <c r="Q167" s="67"/>
      <c r="R167" s="40"/>
      <c r="S167" s="112">
        <f>IF(R167="","",LOOKUP(R167,'工種番号'!$C$4:$C$55,'工種番号'!$D$4:$D$55))</f>
      </c>
      <c r="T167" s="113"/>
      <c r="U167" s="114"/>
      <c r="V167" s="115"/>
      <c r="W167" s="33"/>
      <c r="X167" s="3"/>
    </row>
    <row r="168" spans="1:24" ht="21.75" customHeight="1">
      <c r="A168" s="11">
        <f t="shared" si="13"/>
        <v>0</v>
      </c>
      <c r="B168" s="2"/>
      <c r="C168" s="27"/>
      <c r="D168" s="49">
        <f>IF(ISNUMBER(C168),LOOKUP(C168,'工種番号'!$C$4:$C$55,'工種番号'!$D$4:$D$55),"")</f>
      </c>
      <c r="E168" s="55"/>
      <c r="F168" s="107"/>
      <c r="G168" s="108"/>
      <c r="H168" s="108"/>
      <c r="I168" s="109"/>
      <c r="J168" s="84"/>
      <c r="K168" s="29"/>
      <c r="L168" s="31"/>
      <c r="M168" s="53"/>
      <c r="N168" s="110">
        <f t="shared" si="14"/>
      </c>
      <c r="O168" s="111"/>
      <c r="P168" s="66"/>
      <c r="Q168" s="67"/>
      <c r="R168" s="40"/>
      <c r="S168" s="112">
        <f>IF(R168="","",LOOKUP(R168,'工種番号'!$C$4:$C$55,'工種番号'!$D$4:$D$55))</f>
      </c>
      <c r="T168" s="113"/>
      <c r="U168" s="114"/>
      <c r="V168" s="115"/>
      <c r="W168" s="33"/>
      <c r="X168" s="3"/>
    </row>
    <row r="169" spans="1:24" ht="21.75" customHeight="1">
      <c r="A169" s="11">
        <f t="shared" si="13"/>
        <v>0</v>
      </c>
      <c r="B169" s="2"/>
      <c r="C169" s="27"/>
      <c r="D169" s="49">
        <f>IF(ISNUMBER(C169),LOOKUP(C169,'工種番号'!$C$4:$C$55,'工種番号'!$D$4:$D$55),"")</f>
      </c>
      <c r="E169" s="55"/>
      <c r="F169" s="107"/>
      <c r="G169" s="108"/>
      <c r="H169" s="108"/>
      <c r="I169" s="109"/>
      <c r="J169" s="84"/>
      <c r="K169" s="29"/>
      <c r="L169" s="31"/>
      <c r="M169" s="53"/>
      <c r="N169" s="110">
        <f t="shared" si="14"/>
      </c>
      <c r="O169" s="111"/>
      <c r="P169" s="66"/>
      <c r="Q169" s="67"/>
      <c r="R169" s="40"/>
      <c r="S169" s="112">
        <f>IF(R169="","",LOOKUP(R169,'工種番号'!$C$4:$C$55,'工種番号'!$D$4:$D$55))</f>
      </c>
      <c r="T169" s="113"/>
      <c r="U169" s="114"/>
      <c r="V169" s="115"/>
      <c r="W169" s="33"/>
      <c r="X169" s="3"/>
    </row>
    <row r="170" spans="1:24" ht="21.75" customHeight="1">
      <c r="A170" s="11">
        <f t="shared" si="13"/>
        <v>0</v>
      </c>
      <c r="B170" s="2"/>
      <c r="C170" s="27"/>
      <c r="D170" s="49">
        <f>IF(ISNUMBER(C170),LOOKUP(C170,'工種番号'!$C$4:$C$55,'工種番号'!$D$4:$D$55),"")</f>
      </c>
      <c r="E170" s="55"/>
      <c r="F170" s="107"/>
      <c r="G170" s="108"/>
      <c r="H170" s="108"/>
      <c r="I170" s="109"/>
      <c r="J170" s="84"/>
      <c r="K170" s="29"/>
      <c r="L170" s="31"/>
      <c r="M170" s="53"/>
      <c r="N170" s="110">
        <f t="shared" si="14"/>
      </c>
      <c r="O170" s="111"/>
      <c r="P170" s="66"/>
      <c r="Q170" s="67"/>
      <c r="R170" s="40"/>
      <c r="S170" s="112">
        <f>IF(R170="","",LOOKUP(R170,'工種番号'!$C$4:$C$55,'工種番号'!$D$4:$D$55))</f>
      </c>
      <c r="T170" s="113"/>
      <c r="U170" s="114"/>
      <c r="V170" s="115"/>
      <c r="W170" s="33"/>
      <c r="X170" s="3"/>
    </row>
    <row r="171" spans="1:24" ht="21.75" customHeight="1">
      <c r="A171" s="11">
        <f t="shared" si="13"/>
        <v>0</v>
      </c>
      <c r="B171" s="2"/>
      <c r="C171" s="27"/>
      <c r="D171" s="49">
        <f>IF(ISNUMBER(C171),LOOKUP(C171,'工種番号'!$C$4:$C$55,'工種番号'!$D$4:$D$55),"")</f>
      </c>
      <c r="E171" s="55"/>
      <c r="F171" s="107"/>
      <c r="G171" s="108"/>
      <c r="H171" s="108"/>
      <c r="I171" s="109"/>
      <c r="J171" s="84"/>
      <c r="K171" s="29"/>
      <c r="L171" s="31"/>
      <c r="M171" s="53"/>
      <c r="N171" s="110">
        <f t="shared" si="14"/>
      </c>
      <c r="O171" s="111"/>
      <c r="P171" s="66"/>
      <c r="Q171" s="67"/>
      <c r="R171" s="40"/>
      <c r="S171" s="112">
        <f>IF(R171="","",LOOKUP(R171,'工種番号'!$C$4:$C$55,'工種番号'!$D$4:$D$55))</f>
      </c>
      <c r="T171" s="113"/>
      <c r="U171" s="114"/>
      <c r="V171" s="115"/>
      <c r="W171" s="33"/>
      <c r="X171" s="3"/>
    </row>
    <row r="172" spans="1:24" ht="21.75" customHeight="1">
      <c r="A172" s="11">
        <f t="shared" si="13"/>
        <v>0</v>
      </c>
      <c r="B172" s="2"/>
      <c r="C172" s="18"/>
      <c r="D172" s="49">
        <f>IF(ISNUMBER(C172),LOOKUP(C172,'工種番号'!$C$4:$C$55,'工種番号'!$D$4:$D$55),"")</f>
      </c>
      <c r="E172" s="55"/>
      <c r="F172" s="107"/>
      <c r="G172" s="108"/>
      <c r="H172" s="108"/>
      <c r="I172" s="109"/>
      <c r="J172" s="84"/>
      <c r="K172" s="29"/>
      <c r="L172" s="31"/>
      <c r="M172" s="53"/>
      <c r="N172" s="110">
        <f t="shared" si="14"/>
      </c>
      <c r="O172" s="111"/>
      <c r="P172" s="66"/>
      <c r="Q172" s="67"/>
      <c r="R172" s="40"/>
      <c r="S172" s="112">
        <f>IF(R172="","",LOOKUP(R172,'工種番号'!$C$4:$C$55,'工種番号'!$D$4:$D$55))</f>
      </c>
      <c r="T172" s="113"/>
      <c r="U172" s="114"/>
      <c r="V172" s="115"/>
      <c r="W172" s="33"/>
      <c r="X172" s="3"/>
    </row>
    <row r="173" spans="1:24" ht="21.75" customHeight="1">
      <c r="A173" s="11">
        <f t="shared" si="13"/>
        <v>0</v>
      </c>
      <c r="B173" s="2"/>
      <c r="C173" s="18"/>
      <c r="D173" s="49">
        <f>IF(ISNUMBER(C173),LOOKUP(C173,'工種番号'!$C$4:$C$55,'工種番号'!$D$4:$D$55),"")</f>
      </c>
      <c r="E173" s="55"/>
      <c r="F173" s="107"/>
      <c r="G173" s="108"/>
      <c r="H173" s="108"/>
      <c r="I173" s="109"/>
      <c r="J173" s="84"/>
      <c r="K173" s="29"/>
      <c r="L173" s="31"/>
      <c r="M173" s="53"/>
      <c r="N173" s="110">
        <f t="shared" si="14"/>
      </c>
      <c r="O173" s="111"/>
      <c r="P173" s="66"/>
      <c r="Q173" s="67"/>
      <c r="R173" s="40"/>
      <c r="S173" s="112">
        <f>IF(R173="","",LOOKUP(R173,'工種番号'!$C$4:$C$55,'工種番号'!$D$4:$D$55))</f>
      </c>
      <c r="T173" s="113"/>
      <c r="U173" s="114"/>
      <c r="V173" s="115"/>
      <c r="W173" s="33"/>
      <c r="X173" s="3"/>
    </row>
    <row r="174" spans="1:24" ht="21.75" customHeight="1">
      <c r="A174" s="11">
        <f t="shared" si="13"/>
        <v>0</v>
      </c>
      <c r="B174" s="2"/>
      <c r="C174" s="18"/>
      <c r="D174" s="49">
        <f>IF(ISNUMBER(C174),LOOKUP(C174,'工種番号'!$C$4:$C$55,'工種番号'!$D$4:$D$55),"")</f>
      </c>
      <c r="E174" s="55"/>
      <c r="F174" s="107"/>
      <c r="G174" s="108"/>
      <c r="H174" s="108"/>
      <c r="I174" s="109"/>
      <c r="J174" s="84"/>
      <c r="K174" s="29"/>
      <c r="L174" s="31"/>
      <c r="M174" s="53"/>
      <c r="N174" s="110">
        <f t="shared" si="14"/>
      </c>
      <c r="O174" s="111"/>
      <c r="P174" s="66"/>
      <c r="Q174" s="67"/>
      <c r="R174" s="40"/>
      <c r="S174" s="112">
        <f>IF(R174="","",LOOKUP(R174,'工種番号'!$C$4:$C$55,'工種番号'!$D$4:$D$55))</f>
      </c>
      <c r="T174" s="113"/>
      <c r="U174" s="114"/>
      <c r="V174" s="115"/>
      <c r="W174" s="33"/>
      <c r="X174" s="3"/>
    </row>
    <row r="175" spans="1:24" ht="21.75" customHeight="1">
      <c r="A175" s="11">
        <f t="shared" si="13"/>
        <v>0</v>
      </c>
      <c r="B175" s="2"/>
      <c r="C175" s="27"/>
      <c r="D175" s="49">
        <f>IF(ISNUMBER(C175),LOOKUP(C175,'工種番号'!$C$4:$C$55,'工種番号'!$D$4:$D$55),"")</f>
      </c>
      <c r="E175" s="55"/>
      <c r="F175" s="107"/>
      <c r="G175" s="108"/>
      <c r="H175" s="108"/>
      <c r="I175" s="109"/>
      <c r="J175" s="84"/>
      <c r="K175" s="29"/>
      <c r="L175" s="31"/>
      <c r="M175" s="53"/>
      <c r="N175" s="110">
        <f t="shared" si="14"/>
      </c>
      <c r="O175" s="111"/>
      <c r="P175" s="66"/>
      <c r="Q175" s="67"/>
      <c r="R175" s="40"/>
      <c r="S175" s="112">
        <f>IF(R175="","",LOOKUP(R175,'工種番号'!$C$4:$C$55,'工種番号'!$D$4:$D$55))</f>
      </c>
      <c r="T175" s="113"/>
      <c r="U175" s="114"/>
      <c r="V175" s="115"/>
      <c r="W175" s="33"/>
      <c r="X175" s="3"/>
    </row>
    <row r="176" spans="1:24" ht="21.75" customHeight="1">
      <c r="A176" s="11">
        <f t="shared" si="13"/>
        <v>0</v>
      </c>
      <c r="B176" s="2"/>
      <c r="C176" s="27"/>
      <c r="D176" s="49">
        <f>IF(ISNUMBER(C176),LOOKUP(C176,'工種番号'!$C$4:$C$55,'工種番号'!$D$4:$D$55),"")</f>
      </c>
      <c r="E176" s="55"/>
      <c r="F176" s="107"/>
      <c r="G176" s="108"/>
      <c r="H176" s="108"/>
      <c r="I176" s="109"/>
      <c r="J176" s="84"/>
      <c r="K176" s="29"/>
      <c r="L176" s="31"/>
      <c r="M176" s="53"/>
      <c r="N176" s="110">
        <f t="shared" si="14"/>
      </c>
      <c r="O176" s="111"/>
      <c r="P176" s="66"/>
      <c r="Q176" s="67"/>
      <c r="R176" s="40"/>
      <c r="S176" s="112">
        <f>IF(R176="","",LOOKUP(R176,'工種番号'!$C$4:$C$55,'工種番号'!$D$4:$D$55))</f>
      </c>
      <c r="T176" s="113"/>
      <c r="U176" s="114"/>
      <c r="V176" s="115"/>
      <c r="W176" s="33"/>
      <c r="X176" s="3"/>
    </row>
    <row r="177" spans="1:24" ht="21.75" customHeight="1" thickBot="1">
      <c r="A177" s="11">
        <f t="shared" si="13"/>
        <v>0</v>
      </c>
      <c r="B177" s="2"/>
      <c r="C177" s="18"/>
      <c r="D177" s="49">
        <f>IF(ISNUMBER(C177),LOOKUP(C177,'工種番号'!$C$4:$C$55,'工種番号'!$D$4:$D$55),"")</f>
      </c>
      <c r="E177" s="55"/>
      <c r="F177" s="107"/>
      <c r="G177" s="108"/>
      <c r="H177" s="108"/>
      <c r="I177" s="109"/>
      <c r="J177" s="84"/>
      <c r="K177" s="29"/>
      <c r="L177" s="31"/>
      <c r="M177" s="53"/>
      <c r="N177" s="110">
        <f t="shared" si="14"/>
      </c>
      <c r="O177" s="111"/>
      <c r="P177" s="66"/>
      <c r="Q177" s="67"/>
      <c r="R177" s="41"/>
      <c r="S177" s="116">
        <f>IF(R177="","",LOOKUP(R177,'工種番号'!$C$4:$C$55,'工種番号'!$D$4:$D$55))</f>
      </c>
      <c r="T177" s="117"/>
      <c r="U177" s="118"/>
      <c r="V177" s="119"/>
      <c r="W177" s="34"/>
      <c r="X177" s="3"/>
    </row>
    <row r="178" spans="1:24" ht="21.75" customHeight="1">
      <c r="A178" s="11"/>
      <c r="B178" s="2"/>
      <c r="C178" s="120" t="s">
        <v>10</v>
      </c>
      <c r="D178" s="121"/>
      <c r="E178" s="37" t="s">
        <v>15</v>
      </c>
      <c r="F178" s="120" t="s">
        <v>16</v>
      </c>
      <c r="G178" s="122"/>
      <c r="H178" s="122"/>
      <c r="I178" s="122"/>
      <c r="J178" s="83"/>
      <c r="K178" s="37" t="s">
        <v>17</v>
      </c>
      <c r="L178" s="37" t="s">
        <v>18</v>
      </c>
      <c r="M178" s="54" t="s">
        <v>19</v>
      </c>
      <c r="N178" s="123" t="s">
        <v>20</v>
      </c>
      <c r="O178" s="124"/>
      <c r="P178" s="68"/>
      <c r="Q178" s="67"/>
      <c r="R178" s="125" t="s">
        <v>21</v>
      </c>
      <c r="S178" s="126"/>
      <c r="T178" s="126"/>
      <c r="U178" s="127" t="s">
        <v>22</v>
      </c>
      <c r="V178" s="127"/>
      <c r="W178" s="128"/>
      <c r="X178" s="3"/>
    </row>
    <row r="179" spans="1:24" ht="21.75" customHeight="1">
      <c r="A179" s="11">
        <f t="shared" si="13"/>
        <v>0</v>
      </c>
      <c r="B179" s="2"/>
      <c r="C179" s="18"/>
      <c r="D179" s="48">
        <f>IF(ISNUMBER(C179),LOOKUP(C179,'工種番号'!$C$4:$C$55,'工種番号'!$D$4:$D$55),"")</f>
      </c>
      <c r="E179" s="55"/>
      <c r="F179" s="107"/>
      <c r="G179" s="108"/>
      <c r="H179" s="108"/>
      <c r="I179" s="109"/>
      <c r="J179" s="84"/>
      <c r="K179" s="29"/>
      <c r="L179" s="31"/>
      <c r="M179" s="53"/>
      <c r="N179" s="110">
        <f aca="true" t="shared" si="15" ref="N179:N201">IF(ISBLANK(M179),"",ROUND(K179*M179,0))</f>
      </c>
      <c r="O179" s="111"/>
      <c r="P179" s="66"/>
      <c r="Q179" s="67"/>
      <c r="R179" s="38"/>
      <c r="S179" s="112">
        <f>IF(R179="","",LOOKUP(R179,'工種番号'!$C$4:$C$55,'工種番号'!$D$4:$D$55))</f>
      </c>
      <c r="T179" s="113"/>
      <c r="U179" s="114"/>
      <c r="V179" s="115"/>
      <c r="W179" s="33"/>
      <c r="X179" s="3"/>
    </row>
    <row r="180" spans="1:24" ht="21.75" customHeight="1">
      <c r="A180" s="11">
        <f t="shared" si="13"/>
        <v>0</v>
      </c>
      <c r="B180" s="2"/>
      <c r="C180" s="27"/>
      <c r="D180" s="49">
        <f>IF(ISNUMBER(C180),LOOKUP(C180,'工種番号'!$C$4:$C$55,'工種番号'!$D$4:$D$55),"")</f>
      </c>
      <c r="E180" s="55"/>
      <c r="F180" s="107"/>
      <c r="G180" s="108"/>
      <c r="H180" s="108"/>
      <c r="I180" s="109"/>
      <c r="J180" s="84"/>
      <c r="K180" s="29"/>
      <c r="L180" s="31"/>
      <c r="M180" s="53"/>
      <c r="N180" s="110">
        <f t="shared" si="15"/>
      </c>
      <c r="O180" s="111"/>
      <c r="P180" s="66"/>
      <c r="Q180" s="67"/>
      <c r="R180" s="38"/>
      <c r="S180" s="112">
        <f>IF(R180="","",LOOKUP(R180,'工種番号'!$C$4:$C$55,'工種番号'!$D$4:$D$55))</f>
      </c>
      <c r="T180" s="113"/>
      <c r="U180" s="114"/>
      <c r="V180" s="115"/>
      <c r="W180" s="33"/>
      <c r="X180" s="3"/>
    </row>
    <row r="181" spans="1:24" ht="21.75" customHeight="1">
      <c r="A181" s="11">
        <f t="shared" si="13"/>
        <v>0</v>
      </c>
      <c r="B181" s="2"/>
      <c r="C181" s="27"/>
      <c r="D181" s="49">
        <f>IF(ISNUMBER(C181),LOOKUP(C181,'工種番号'!$C$4:$C$55,'工種番号'!$D$4:$D$55),"")</f>
      </c>
      <c r="E181" s="55"/>
      <c r="F181" s="107"/>
      <c r="G181" s="108"/>
      <c r="H181" s="108"/>
      <c r="I181" s="109"/>
      <c r="J181" s="84"/>
      <c r="K181" s="29"/>
      <c r="L181" s="31"/>
      <c r="M181" s="53"/>
      <c r="N181" s="110">
        <f t="shared" si="15"/>
      </c>
      <c r="O181" s="111"/>
      <c r="P181" s="66"/>
      <c r="Q181" s="67"/>
      <c r="R181" s="38"/>
      <c r="S181" s="112">
        <f>IF(R181="","",LOOKUP(R181,'工種番号'!$C$4:$C$55,'工種番号'!$D$4:$D$55))</f>
      </c>
      <c r="T181" s="113"/>
      <c r="U181" s="114"/>
      <c r="V181" s="115"/>
      <c r="W181" s="33"/>
      <c r="X181" s="3"/>
    </row>
    <row r="182" spans="1:24" ht="21.75" customHeight="1">
      <c r="A182" s="11">
        <f t="shared" si="13"/>
        <v>0</v>
      </c>
      <c r="B182" s="2"/>
      <c r="C182" s="27"/>
      <c r="D182" s="49">
        <f>IF(ISNUMBER(C182),LOOKUP(C182,'工種番号'!$C$4:$C$55,'工種番号'!$D$4:$D$55),"")</f>
      </c>
      <c r="E182" s="55"/>
      <c r="F182" s="107"/>
      <c r="G182" s="108"/>
      <c r="H182" s="108"/>
      <c r="I182" s="109"/>
      <c r="J182" s="84"/>
      <c r="K182" s="29"/>
      <c r="L182" s="31"/>
      <c r="M182" s="53"/>
      <c r="N182" s="110">
        <f t="shared" si="15"/>
      </c>
      <c r="O182" s="111"/>
      <c r="P182" s="66"/>
      <c r="Q182" s="67"/>
      <c r="R182" s="39"/>
      <c r="S182" s="112">
        <f>IF(R182="","",LOOKUP(R182,'工種番号'!$C$4:$C$55,'工種番号'!$D$4:$D$55))</f>
      </c>
      <c r="T182" s="113"/>
      <c r="U182" s="114"/>
      <c r="V182" s="115"/>
      <c r="W182" s="33"/>
      <c r="X182" s="3"/>
    </row>
    <row r="183" spans="1:24" ht="21.75" customHeight="1">
      <c r="A183" s="11">
        <f t="shared" si="13"/>
        <v>0</v>
      </c>
      <c r="B183" s="2"/>
      <c r="C183" s="27"/>
      <c r="D183" s="49">
        <f>IF(ISNUMBER(C183),LOOKUP(C183,'工種番号'!$C$4:$C$55,'工種番号'!$D$4:$D$55),"")</f>
      </c>
      <c r="E183" s="55"/>
      <c r="F183" s="107"/>
      <c r="G183" s="108"/>
      <c r="H183" s="108"/>
      <c r="I183" s="109"/>
      <c r="J183" s="84"/>
      <c r="K183" s="29"/>
      <c r="L183" s="31"/>
      <c r="M183" s="53"/>
      <c r="N183" s="110">
        <f t="shared" si="15"/>
      </c>
      <c r="O183" s="111"/>
      <c r="P183" s="66"/>
      <c r="Q183" s="67"/>
      <c r="R183" s="39"/>
      <c r="S183" s="112">
        <f>IF(R183="","",LOOKUP(R183,'工種番号'!$C$4:$C$55,'工種番号'!$D$4:$D$55))</f>
      </c>
      <c r="T183" s="113"/>
      <c r="U183" s="114"/>
      <c r="V183" s="115"/>
      <c r="W183" s="33"/>
      <c r="X183" s="3"/>
    </row>
    <row r="184" spans="1:24" ht="21.75" customHeight="1">
      <c r="A184" s="11">
        <f t="shared" si="13"/>
        <v>0</v>
      </c>
      <c r="B184" s="2"/>
      <c r="C184" s="18"/>
      <c r="D184" s="49">
        <f>IF(ISNUMBER(C184),LOOKUP(C184,'工種番号'!$C$4:$C$55,'工種番号'!$D$4:$D$55),"")</f>
      </c>
      <c r="E184" s="55"/>
      <c r="F184" s="107"/>
      <c r="G184" s="108"/>
      <c r="H184" s="108"/>
      <c r="I184" s="109"/>
      <c r="J184" s="84"/>
      <c r="K184" s="29"/>
      <c r="L184" s="31"/>
      <c r="M184" s="53"/>
      <c r="N184" s="110">
        <f t="shared" si="15"/>
      </c>
      <c r="O184" s="111"/>
      <c r="P184" s="66"/>
      <c r="Q184" s="67"/>
      <c r="R184" s="39"/>
      <c r="S184" s="112">
        <f>IF(R184="","",LOOKUP(R184,'工種番号'!$C$4:$C$55,'工種番号'!$D$4:$D$55))</f>
      </c>
      <c r="T184" s="113"/>
      <c r="U184" s="114"/>
      <c r="V184" s="115"/>
      <c r="W184" s="33"/>
      <c r="X184" s="3"/>
    </row>
    <row r="185" spans="1:24" ht="21.75" customHeight="1">
      <c r="A185" s="11">
        <f t="shared" si="13"/>
        <v>0</v>
      </c>
      <c r="B185" s="2"/>
      <c r="C185" s="27"/>
      <c r="D185" s="49">
        <f>IF(ISNUMBER(C185),LOOKUP(C185,'工種番号'!$C$4:$C$55,'工種番号'!$D$4:$D$55),"")</f>
      </c>
      <c r="E185" s="55"/>
      <c r="F185" s="107"/>
      <c r="G185" s="108"/>
      <c r="H185" s="108"/>
      <c r="I185" s="109"/>
      <c r="J185" s="84"/>
      <c r="K185" s="29"/>
      <c r="L185" s="31"/>
      <c r="M185" s="53"/>
      <c r="N185" s="110">
        <f t="shared" si="15"/>
      </c>
      <c r="O185" s="111"/>
      <c r="P185" s="66"/>
      <c r="Q185" s="67"/>
      <c r="R185" s="39"/>
      <c r="S185" s="112">
        <f>IF(R185="","",LOOKUP(R185,'工種番号'!$C$4:$C$55,'工種番号'!$D$4:$D$55))</f>
      </c>
      <c r="T185" s="113"/>
      <c r="U185" s="114"/>
      <c r="V185" s="115"/>
      <c r="W185" s="33"/>
      <c r="X185" s="3"/>
    </row>
    <row r="186" spans="1:24" ht="21.75" customHeight="1">
      <c r="A186" s="11">
        <f t="shared" si="13"/>
        <v>0</v>
      </c>
      <c r="B186" s="2"/>
      <c r="C186" s="27"/>
      <c r="D186" s="49">
        <f>IF(ISNUMBER(C186),LOOKUP(C186,'工種番号'!$C$4:$C$55,'工種番号'!$D$4:$D$55),"")</f>
      </c>
      <c r="E186" s="55"/>
      <c r="F186" s="107"/>
      <c r="G186" s="108"/>
      <c r="H186" s="108"/>
      <c r="I186" s="109"/>
      <c r="J186" s="84"/>
      <c r="K186" s="29"/>
      <c r="L186" s="31"/>
      <c r="M186" s="53"/>
      <c r="N186" s="110">
        <f t="shared" si="15"/>
      </c>
      <c r="O186" s="111"/>
      <c r="P186" s="66"/>
      <c r="Q186" s="67"/>
      <c r="R186" s="39"/>
      <c r="S186" s="112">
        <f>IF(R186="","",LOOKUP(R186,'工種番号'!$C$4:$C$55,'工種番号'!$D$4:$D$55))</f>
      </c>
      <c r="T186" s="113"/>
      <c r="U186" s="114"/>
      <c r="V186" s="115"/>
      <c r="W186" s="33"/>
      <c r="X186" s="3"/>
    </row>
    <row r="187" spans="1:24" ht="21.75" customHeight="1">
      <c r="A187" s="11">
        <f t="shared" si="13"/>
        <v>0</v>
      </c>
      <c r="B187" s="2"/>
      <c r="C187" s="27"/>
      <c r="D187" s="49">
        <f>IF(ISNUMBER(C187),LOOKUP(C187,'工種番号'!$C$4:$C$55,'工種番号'!$D$4:$D$55),"")</f>
      </c>
      <c r="E187" s="55"/>
      <c r="F187" s="107"/>
      <c r="G187" s="108"/>
      <c r="H187" s="108"/>
      <c r="I187" s="109"/>
      <c r="J187" s="84"/>
      <c r="K187" s="29"/>
      <c r="L187" s="31"/>
      <c r="M187" s="53"/>
      <c r="N187" s="110">
        <f t="shared" si="15"/>
      </c>
      <c r="O187" s="111"/>
      <c r="P187" s="66"/>
      <c r="Q187" s="67"/>
      <c r="R187" s="39"/>
      <c r="S187" s="112">
        <f>IF(R187="","",LOOKUP(R187,'工種番号'!$C$4:$C$55,'工種番号'!$D$4:$D$55))</f>
      </c>
      <c r="T187" s="113"/>
      <c r="U187" s="114"/>
      <c r="V187" s="115"/>
      <c r="W187" s="33"/>
      <c r="X187" s="3"/>
    </row>
    <row r="188" spans="1:24" ht="21.75" customHeight="1">
      <c r="A188" s="11">
        <f t="shared" si="13"/>
        <v>0</v>
      </c>
      <c r="B188" s="2"/>
      <c r="C188" s="27"/>
      <c r="D188" s="49">
        <f>IF(ISNUMBER(C188),LOOKUP(C188,'工種番号'!$C$4:$C$55,'工種番号'!$D$4:$D$55),"")</f>
      </c>
      <c r="E188" s="55"/>
      <c r="F188" s="107"/>
      <c r="G188" s="108"/>
      <c r="H188" s="108"/>
      <c r="I188" s="109"/>
      <c r="J188" s="84"/>
      <c r="K188" s="29"/>
      <c r="L188" s="31"/>
      <c r="M188" s="53"/>
      <c r="N188" s="110">
        <f t="shared" si="15"/>
      </c>
      <c r="O188" s="111"/>
      <c r="P188" s="66"/>
      <c r="Q188" s="67"/>
      <c r="R188" s="40"/>
      <c r="S188" s="112">
        <f>IF(R188="","",LOOKUP(R188,'工種番号'!$C$4:$C$55,'工種番号'!$D$4:$D$55))</f>
      </c>
      <c r="T188" s="113"/>
      <c r="U188" s="114"/>
      <c r="V188" s="115"/>
      <c r="W188" s="33"/>
      <c r="X188" s="3"/>
    </row>
    <row r="189" spans="1:24" ht="21.75" customHeight="1">
      <c r="A189" s="11">
        <f t="shared" si="13"/>
        <v>0</v>
      </c>
      <c r="B189" s="2"/>
      <c r="C189" s="18"/>
      <c r="D189" s="49">
        <f>IF(ISNUMBER(C189),LOOKUP(C189,'工種番号'!$C$4:$C$55,'工種番号'!$D$4:$D$55),"")</f>
      </c>
      <c r="E189" s="55"/>
      <c r="F189" s="107"/>
      <c r="G189" s="108"/>
      <c r="H189" s="108"/>
      <c r="I189" s="109"/>
      <c r="J189" s="84"/>
      <c r="K189" s="29"/>
      <c r="L189" s="31"/>
      <c r="M189" s="53"/>
      <c r="N189" s="110">
        <f t="shared" si="15"/>
      </c>
      <c r="O189" s="111"/>
      <c r="P189" s="66"/>
      <c r="Q189" s="67"/>
      <c r="R189" s="40"/>
      <c r="S189" s="112">
        <f>IF(R189="","",LOOKUP(R189,'工種番号'!$C$4:$C$55,'工種番号'!$D$4:$D$55))</f>
      </c>
      <c r="T189" s="113"/>
      <c r="U189" s="114"/>
      <c r="V189" s="115"/>
      <c r="W189" s="33"/>
      <c r="X189" s="3"/>
    </row>
    <row r="190" spans="1:24" ht="21.75" customHeight="1">
      <c r="A190" s="11">
        <f t="shared" si="13"/>
        <v>0</v>
      </c>
      <c r="B190" s="2"/>
      <c r="C190" s="18"/>
      <c r="D190" s="49">
        <f>IF(ISNUMBER(C190),LOOKUP(C190,'工種番号'!$C$4:$C$55,'工種番号'!$D$4:$D$55),"")</f>
      </c>
      <c r="E190" s="55"/>
      <c r="F190" s="107"/>
      <c r="G190" s="108"/>
      <c r="H190" s="108"/>
      <c r="I190" s="109"/>
      <c r="J190" s="84"/>
      <c r="K190" s="29"/>
      <c r="L190" s="31"/>
      <c r="M190" s="53"/>
      <c r="N190" s="110">
        <f t="shared" si="15"/>
      </c>
      <c r="O190" s="111"/>
      <c r="P190" s="66"/>
      <c r="Q190" s="67"/>
      <c r="R190" s="40"/>
      <c r="S190" s="112">
        <f>IF(R190="","",LOOKUP(R190,'工種番号'!$C$4:$C$55,'工種番号'!$D$4:$D$55))</f>
      </c>
      <c r="T190" s="113"/>
      <c r="U190" s="114"/>
      <c r="V190" s="115"/>
      <c r="W190" s="33"/>
      <c r="X190" s="3"/>
    </row>
    <row r="191" spans="1:24" ht="21.75" customHeight="1">
      <c r="A191" s="11">
        <f t="shared" si="13"/>
        <v>0</v>
      </c>
      <c r="B191" s="2"/>
      <c r="C191" s="27"/>
      <c r="D191" s="49">
        <f>IF(ISNUMBER(C191),LOOKUP(C191,'工種番号'!$C$4:$C$55,'工種番号'!$D$4:$D$55),"")</f>
      </c>
      <c r="E191" s="55"/>
      <c r="F191" s="107"/>
      <c r="G191" s="108"/>
      <c r="H191" s="108"/>
      <c r="I191" s="109"/>
      <c r="J191" s="84"/>
      <c r="K191" s="29"/>
      <c r="L191" s="31"/>
      <c r="M191" s="53"/>
      <c r="N191" s="110">
        <f t="shared" si="15"/>
      </c>
      <c r="O191" s="111"/>
      <c r="P191" s="66"/>
      <c r="Q191" s="67"/>
      <c r="R191" s="40"/>
      <c r="S191" s="112">
        <f>IF(R191="","",LOOKUP(R191,'工種番号'!$C$4:$C$55,'工種番号'!$D$4:$D$55))</f>
      </c>
      <c r="T191" s="113"/>
      <c r="U191" s="114"/>
      <c r="V191" s="115"/>
      <c r="W191" s="33"/>
      <c r="X191" s="3"/>
    </row>
    <row r="192" spans="1:24" ht="21.75" customHeight="1">
      <c r="A192" s="11">
        <f t="shared" si="13"/>
        <v>0</v>
      </c>
      <c r="B192" s="2"/>
      <c r="C192" s="27"/>
      <c r="D192" s="49">
        <f>IF(ISNUMBER(C192),LOOKUP(C192,'工種番号'!$C$4:$C$55,'工種番号'!$D$4:$D$55),"")</f>
      </c>
      <c r="E192" s="55"/>
      <c r="F192" s="107"/>
      <c r="G192" s="108"/>
      <c r="H192" s="108"/>
      <c r="I192" s="109"/>
      <c r="J192" s="84"/>
      <c r="K192" s="29"/>
      <c r="L192" s="31"/>
      <c r="M192" s="53"/>
      <c r="N192" s="110">
        <f t="shared" si="15"/>
      </c>
      <c r="O192" s="111"/>
      <c r="P192" s="66"/>
      <c r="Q192" s="67"/>
      <c r="R192" s="40"/>
      <c r="S192" s="112">
        <f>IF(R192="","",LOOKUP(R192,'工種番号'!$C$4:$C$55,'工種番号'!$D$4:$D$55))</f>
      </c>
      <c r="T192" s="113"/>
      <c r="U192" s="114"/>
      <c r="V192" s="115"/>
      <c r="W192" s="33"/>
      <c r="X192" s="3"/>
    </row>
    <row r="193" spans="1:24" ht="21.75" customHeight="1">
      <c r="A193" s="11">
        <f t="shared" si="13"/>
        <v>0</v>
      </c>
      <c r="B193" s="2"/>
      <c r="C193" s="27"/>
      <c r="D193" s="49">
        <f>IF(ISNUMBER(C193),LOOKUP(C193,'工種番号'!$C$4:$C$55,'工種番号'!$D$4:$D$55),"")</f>
      </c>
      <c r="E193" s="55"/>
      <c r="F193" s="107"/>
      <c r="G193" s="108"/>
      <c r="H193" s="108"/>
      <c r="I193" s="109"/>
      <c r="J193" s="84"/>
      <c r="K193" s="29"/>
      <c r="L193" s="31"/>
      <c r="M193" s="53"/>
      <c r="N193" s="110">
        <f t="shared" si="15"/>
      </c>
      <c r="O193" s="111"/>
      <c r="P193" s="66"/>
      <c r="Q193" s="67"/>
      <c r="R193" s="40"/>
      <c r="S193" s="112">
        <f>IF(R193="","",LOOKUP(R193,'工種番号'!$C$4:$C$55,'工種番号'!$D$4:$D$55))</f>
      </c>
      <c r="T193" s="113"/>
      <c r="U193" s="114"/>
      <c r="V193" s="115"/>
      <c r="W193" s="33"/>
      <c r="X193" s="3"/>
    </row>
    <row r="194" spans="1:24" ht="21.75" customHeight="1">
      <c r="A194" s="11">
        <f t="shared" si="13"/>
        <v>0</v>
      </c>
      <c r="B194" s="2"/>
      <c r="C194" s="27"/>
      <c r="D194" s="49">
        <f>IF(ISNUMBER(C194),LOOKUP(C194,'工種番号'!$C$4:$C$55,'工種番号'!$D$4:$D$55),"")</f>
      </c>
      <c r="E194" s="55"/>
      <c r="F194" s="107"/>
      <c r="G194" s="108"/>
      <c r="H194" s="108"/>
      <c r="I194" s="109"/>
      <c r="J194" s="84"/>
      <c r="K194" s="29"/>
      <c r="L194" s="31"/>
      <c r="M194" s="53"/>
      <c r="N194" s="110">
        <f t="shared" si="15"/>
      </c>
      <c r="O194" s="111"/>
      <c r="P194" s="66"/>
      <c r="Q194" s="67"/>
      <c r="R194" s="40"/>
      <c r="S194" s="112">
        <f>IF(R194="","",LOOKUP(R194,'工種番号'!$C$4:$C$55,'工種番号'!$D$4:$D$55))</f>
      </c>
      <c r="T194" s="113"/>
      <c r="U194" s="114"/>
      <c r="V194" s="115"/>
      <c r="W194" s="33"/>
      <c r="X194" s="3"/>
    </row>
    <row r="195" spans="1:24" ht="21.75" customHeight="1">
      <c r="A195" s="11">
        <f t="shared" si="13"/>
        <v>0</v>
      </c>
      <c r="B195" s="2"/>
      <c r="C195" s="27"/>
      <c r="D195" s="49">
        <f>IF(ISNUMBER(C195),LOOKUP(C195,'工種番号'!$C$4:$C$55,'工種番号'!$D$4:$D$55),"")</f>
      </c>
      <c r="E195" s="55"/>
      <c r="F195" s="107"/>
      <c r="G195" s="108"/>
      <c r="H195" s="108"/>
      <c r="I195" s="109"/>
      <c r="J195" s="84"/>
      <c r="K195" s="29"/>
      <c r="L195" s="31"/>
      <c r="M195" s="53"/>
      <c r="N195" s="110">
        <f t="shared" si="15"/>
      </c>
      <c r="O195" s="111"/>
      <c r="P195" s="66"/>
      <c r="Q195" s="67"/>
      <c r="R195" s="40"/>
      <c r="S195" s="112">
        <f>IF(R195="","",LOOKUP(R195,'工種番号'!$C$4:$C$55,'工種番号'!$D$4:$D$55))</f>
      </c>
      <c r="T195" s="113"/>
      <c r="U195" s="114"/>
      <c r="V195" s="115"/>
      <c r="W195" s="33"/>
      <c r="X195" s="3"/>
    </row>
    <row r="196" spans="1:24" ht="21.75" customHeight="1">
      <c r="A196" s="11">
        <f t="shared" si="13"/>
        <v>0</v>
      </c>
      <c r="B196" s="2"/>
      <c r="C196" s="18"/>
      <c r="D196" s="49">
        <f>IF(ISNUMBER(C196),LOOKUP(C196,'工種番号'!$C$4:$C$55,'工種番号'!$D$4:$D$55),"")</f>
      </c>
      <c r="E196" s="55"/>
      <c r="F196" s="107"/>
      <c r="G196" s="108"/>
      <c r="H196" s="108"/>
      <c r="I196" s="109"/>
      <c r="J196" s="84"/>
      <c r="K196" s="29"/>
      <c r="L196" s="31"/>
      <c r="M196" s="53"/>
      <c r="N196" s="110">
        <f t="shared" si="15"/>
      </c>
      <c r="O196" s="111"/>
      <c r="P196" s="66"/>
      <c r="Q196" s="67"/>
      <c r="R196" s="40"/>
      <c r="S196" s="112">
        <f>IF(R196="","",LOOKUP(R196,'工種番号'!$C$4:$C$55,'工種番号'!$D$4:$D$55))</f>
      </c>
      <c r="T196" s="113"/>
      <c r="U196" s="114"/>
      <c r="V196" s="115"/>
      <c r="W196" s="33"/>
      <c r="X196" s="3"/>
    </row>
    <row r="197" spans="1:24" ht="21.75" customHeight="1">
      <c r="A197" s="11">
        <f t="shared" si="13"/>
        <v>0</v>
      </c>
      <c r="B197" s="2"/>
      <c r="C197" s="18"/>
      <c r="D197" s="49">
        <f>IF(ISNUMBER(C197),LOOKUP(C197,'工種番号'!$C$4:$C$55,'工種番号'!$D$4:$D$55),"")</f>
      </c>
      <c r="E197" s="55"/>
      <c r="F197" s="107"/>
      <c r="G197" s="108"/>
      <c r="H197" s="108"/>
      <c r="I197" s="109"/>
      <c r="J197" s="84"/>
      <c r="K197" s="29"/>
      <c r="L197" s="31"/>
      <c r="M197" s="53"/>
      <c r="N197" s="110">
        <f t="shared" si="15"/>
      </c>
      <c r="O197" s="111"/>
      <c r="P197" s="66"/>
      <c r="Q197" s="67"/>
      <c r="R197" s="40"/>
      <c r="S197" s="112">
        <f>IF(R197="","",LOOKUP(R197,'工種番号'!$C$4:$C$55,'工種番号'!$D$4:$D$55))</f>
      </c>
      <c r="T197" s="113"/>
      <c r="U197" s="114"/>
      <c r="V197" s="115"/>
      <c r="W197" s="33"/>
      <c r="X197" s="3"/>
    </row>
    <row r="198" spans="1:24" ht="21.75" customHeight="1">
      <c r="A198" s="11">
        <f t="shared" si="13"/>
        <v>0</v>
      </c>
      <c r="B198" s="2"/>
      <c r="C198" s="18"/>
      <c r="D198" s="49">
        <f>IF(ISNUMBER(C198),LOOKUP(C198,'工種番号'!$C$4:$C$55,'工種番号'!$D$4:$D$55),"")</f>
      </c>
      <c r="E198" s="55"/>
      <c r="F198" s="107"/>
      <c r="G198" s="108"/>
      <c r="H198" s="108"/>
      <c r="I198" s="109"/>
      <c r="J198" s="84"/>
      <c r="K198" s="29"/>
      <c r="L198" s="31"/>
      <c r="M198" s="53"/>
      <c r="N198" s="110">
        <f t="shared" si="15"/>
      </c>
      <c r="O198" s="111"/>
      <c r="P198" s="66"/>
      <c r="Q198" s="67"/>
      <c r="R198" s="40"/>
      <c r="S198" s="112">
        <f>IF(R198="","",LOOKUP(R198,'工種番号'!$C$4:$C$55,'工種番号'!$D$4:$D$55))</f>
      </c>
      <c r="T198" s="113"/>
      <c r="U198" s="114"/>
      <c r="V198" s="115"/>
      <c r="W198" s="33"/>
      <c r="X198" s="3"/>
    </row>
    <row r="199" spans="1:24" ht="21.75" customHeight="1">
      <c r="A199" s="11">
        <f t="shared" si="13"/>
        <v>0</v>
      </c>
      <c r="B199" s="2"/>
      <c r="C199" s="27"/>
      <c r="D199" s="49">
        <f>IF(ISNUMBER(C199),LOOKUP(C199,'工種番号'!$C$4:$C$55,'工種番号'!$D$4:$D$55),"")</f>
      </c>
      <c r="E199" s="55"/>
      <c r="F199" s="107"/>
      <c r="G199" s="108"/>
      <c r="H199" s="108"/>
      <c r="I199" s="109"/>
      <c r="J199" s="84"/>
      <c r="K199" s="29"/>
      <c r="L199" s="31"/>
      <c r="M199" s="53"/>
      <c r="N199" s="110">
        <f t="shared" si="15"/>
      </c>
      <c r="O199" s="111"/>
      <c r="P199" s="66"/>
      <c r="Q199" s="67"/>
      <c r="R199" s="40"/>
      <c r="S199" s="112">
        <f>IF(R199="","",LOOKUP(R199,'工種番号'!$C$4:$C$55,'工種番号'!$D$4:$D$55))</f>
      </c>
      <c r="T199" s="113"/>
      <c r="U199" s="114"/>
      <c r="V199" s="115"/>
      <c r="W199" s="33"/>
      <c r="X199" s="3"/>
    </row>
    <row r="200" spans="1:24" ht="21.75" customHeight="1">
      <c r="A200" s="11">
        <f t="shared" si="13"/>
        <v>0</v>
      </c>
      <c r="B200" s="2"/>
      <c r="C200" s="27"/>
      <c r="D200" s="49">
        <f>IF(ISNUMBER(C200),LOOKUP(C200,'工種番号'!$C$4:$C$55,'工種番号'!$D$4:$D$55),"")</f>
      </c>
      <c r="E200" s="55"/>
      <c r="F200" s="107"/>
      <c r="G200" s="108"/>
      <c r="H200" s="108"/>
      <c r="I200" s="109"/>
      <c r="J200" s="84"/>
      <c r="K200" s="29"/>
      <c r="L200" s="31"/>
      <c r="M200" s="53"/>
      <c r="N200" s="110">
        <f t="shared" si="15"/>
      </c>
      <c r="O200" s="111"/>
      <c r="P200" s="66"/>
      <c r="Q200" s="67"/>
      <c r="R200" s="40"/>
      <c r="S200" s="112">
        <f>IF(R200="","",LOOKUP(R200,'工種番号'!$C$4:$C$55,'工種番号'!$D$4:$D$55))</f>
      </c>
      <c r="T200" s="113"/>
      <c r="U200" s="114"/>
      <c r="V200" s="115"/>
      <c r="W200" s="33"/>
      <c r="X200" s="3"/>
    </row>
    <row r="201" spans="1:24" ht="21.75" customHeight="1" thickBot="1">
      <c r="A201" s="11">
        <f t="shared" si="13"/>
        <v>0</v>
      </c>
      <c r="B201" s="2"/>
      <c r="C201" s="18"/>
      <c r="D201" s="49">
        <f>IF(ISNUMBER(C201),LOOKUP(C201,'工種番号'!$C$4:$C$55,'工種番号'!$D$4:$D$55),"")</f>
      </c>
      <c r="E201" s="55"/>
      <c r="F201" s="107"/>
      <c r="G201" s="108"/>
      <c r="H201" s="108"/>
      <c r="I201" s="109"/>
      <c r="J201" s="84"/>
      <c r="K201" s="29"/>
      <c r="L201" s="31"/>
      <c r="M201" s="53"/>
      <c r="N201" s="110">
        <f t="shared" si="15"/>
      </c>
      <c r="O201" s="111"/>
      <c r="P201" s="66"/>
      <c r="Q201" s="67"/>
      <c r="R201" s="41"/>
      <c r="S201" s="116">
        <f>IF(R201="","",LOOKUP(R201,'工種番号'!$C$4:$C$55,'工種番号'!$D$4:$D$55))</f>
      </c>
      <c r="T201" s="117"/>
      <c r="U201" s="118"/>
      <c r="V201" s="119"/>
      <c r="W201" s="34"/>
      <c r="X201" s="3"/>
    </row>
    <row r="202" spans="1:24" ht="21.75" customHeight="1">
      <c r="A202" s="11"/>
      <c r="B202" s="2"/>
      <c r="C202" s="120" t="s">
        <v>10</v>
      </c>
      <c r="D202" s="121"/>
      <c r="E202" s="37" t="s">
        <v>15</v>
      </c>
      <c r="F202" s="120" t="s">
        <v>16</v>
      </c>
      <c r="G202" s="122"/>
      <c r="H202" s="122"/>
      <c r="I202" s="122"/>
      <c r="J202" s="83"/>
      <c r="K202" s="37" t="s">
        <v>17</v>
      </c>
      <c r="L202" s="37" t="s">
        <v>18</v>
      </c>
      <c r="M202" s="54" t="s">
        <v>19</v>
      </c>
      <c r="N202" s="123" t="s">
        <v>20</v>
      </c>
      <c r="O202" s="124"/>
      <c r="P202" s="68"/>
      <c r="Q202" s="67"/>
      <c r="R202" s="125" t="s">
        <v>21</v>
      </c>
      <c r="S202" s="126"/>
      <c r="T202" s="126"/>
      <c r="U202" s="127" t="s">
        <v>22</v>
      </c>
      <c r="V202" s="127"/>
      <c r="W202" s="128"/>
      <c r="X202" s="3"/>
    </row>
    <row r="203" spans="1:24" ht="21.75" customHeight="1">
      <c r="A203" s="11">
        <f t="shared" si="13"/>
        <v>0</v>
      </c>
      <c r="B203" s="2"/>
      <c r="C203" s="18"/>
      <c r="D203" s="48">
        <f>IF(ISNUMBER(C203),LOOKUP(C203,'工種番号'!$C$4:$C$55,'工種番号'!$D$4:$D$55),"")</f>
      </c>
      <c r="E203" s="55"/>
      <c r="F203" s="107"/>
      <c r="G203" s="108"/>
      <c r="H203" s="108"/>
      <c r="I203" s="109"/>
      <c r="J203" s="84"/>
      <c r="K203" s="29"/>
      <c r="L203" s="31"/>
      <c r="M203" s="53"/>
      <c r="N203" s="110">
        <f aca="true" t="shared" si="16" ref="N203:N225">IF(ISBLANK(M203),"",ROUND(K203*M203,0))</f>
      </c>
      <c r="O203" s="111"/>
      <c r="P203" s="66"/>
      <c r="Q203" s="67"/>
      <c r="R203" s="38"/>
      <c r="S203" s="112">
        <f>IF(R203="","",LOOKUP(R203,'工種番号'!$C$4:$C$55,'工種番号'!$D$4:$D$55))</f>
      </c>
      <c r="T203" s="113"/>
      <c r="U203" s="114"/>
      <c r="V203" s="115"/>
      <c r="W203" s="33"/>
      <c r="X203" s="3"/>
    </row>
    <row r="204" spans="1:24" ht="21.75" customHeight="1">
      <c r="A204" s="11">
        <f t="shared" si="13"/>
        <v>0</v>
      </c>
      <c r="B204" s="2"/>
      <c r="C204" s="27"/>
      <c r="D204" s="49">
        <f>IF(ISNUMBER(C204),LOOKUP(C204,'工種番号'!$C$4:$C$55,'工種番号'!$D$4:$D$55),"")</f>
      </c>
      <c r="E204" s="55"/>
      <c r="F204" s="107"/>
      <c r="G204" s="108"/>
      <c r="H204" s="108"/>
      <c r="I204" s="109"/>
      <c r="J204" s="84"/>
      <c r="K204" s="29"/>
      <c r="L204" s="31"/>
      <c r="M204" s="53"/>
      <c r="N204" s="110">
        <f t="shared" si="16"/>
      </c>
      <c r="O204" s="111"/>
      <c r="P204" s="66"/>
      <c r="Q204" s="67"/>
      <c r="R204" s="38"/>
      <c r="S204" s="112">
        <f>IF(R204="","",LOOKUP(R204,'工種番号'!$C$4:$C$55,'工種番号'!$D$4:$D$55))</f>
      </c>
      <c r="T204" s="113"/>
      <c r="U204" s="114"/>
      <c r="V204" s="115"/>
      <c r="W204" s="33"/>
      <c r="X204" s="3"/>
    </row>
    <row r="205" spans="1:24" ht="21.75" customHeight="1">
      <c r="A205" s="11">
        <f t="shared" si="13"/>
        <v>0</v>
      </c>
      <c r="B205" s="2"/>
      <c r="C205" s="27"/>
      <c r="D205" s="49">
        <f>IF(ISNUMBER(C205),LOOKUP(C205,'工種番号'!$C$4:$C$55,'工種番号'!$D$4:$D$55),"")</f>
      </c>
      <c r="E205" s="55"/>
      <c r="F205" s="107"/>
      <c r="G205" s="108"/>
      <c r="H205" s="108"/>
      <c r="I205" s="109"/>
      <c r="J205" s="84"/>
      <c r="K205" s="29"/>
      <c r="L205" s="31"/>
      <c r="M205" s="53"/>
      <c r="N205" s="110">
        <f t="shared" si="16"/>
      </c>
      <c r="O205" s="111"/>
      <c r="P205" s="66"/>
      <c r="Q205" s="67"/>
      <c r="R205" s="38"/>
      <c r="S205" s="112">
        <f>IF(R205="","",LOOKUP(R205,'工種番号'!$C$4:$C$55,'工種番号'!$D$4:$D$55))</f>
      </c>
      <c r="T205" s="113"/>
      <c r="U205" s="114"/>
      <c r="V205" s="115"/>
      <c r="W205" s="33"/>
      <c r="X205" s="3"/>
    </row>
    <row r="206" spans="1:24" ht="21.75" customHeight="1">
      <c r="A206" s="11">
        <f t="shared" si="13"/>
        <v>0</v>
      </c>
      <c r="B206" s="2"/>
      <c r="C206" s="27"/>
      <c r="D206" s="49">
        <f>IF(ISNUMBER(C206),LOOKUP(C206,'工種番号'!$C$4:$C$55,'工種番号'!$D$4:$D$55),"")</f>
      </c>
      <c r="E206" s="55"/>
      <c r="F206" s="107"/>
      <c r="G206" s="108"/>
      <c r="H206" s="108"/>
      <c r="I206" s="109"/>
      <c r="J206" s="84"/>
      <c r="K206" s="29"/>
      <c r="L206" s="31"/>
      <c r="M206" s="53"/>
      <c r="N206" s="110">
        <f t="shared" si="16"/>
      </c>
      <c r="O206" s="111"/>
      <c r="P206" s="66"/>
      <c r="Q206" s="67"/>
      <c r="R206" s="39"/>
      <c r="S206" s="112">
        <f>IF(R206="","",LOOKUP(R206,'工種番号'!$C$4:$C$55,'工種番号'!$D$4:$D$55))</f>
      </c>
      <c r="T206" s="113"/>
      <c r="U206" s="114"/>
      <c r="V206" s="115"/>
      <c r="W206" s="33"/>
      <c r="X206" s="3"/>
    </row>
    <row r="207" spans="1:24" ht="21.75" customHeight="1">
      <c r="A207" s="11">
        <f t="shared" si="13"/>
        <v>0</v>
      </c>
      <c r="B207" s="2"/>
      <c r="C207" s="27"/>
      <c r="D207" s="49">
        <f>IF(ISNUMBER(C207),LOOKUP(C207,'工種番号'!$C$4:$C$55,'工種番号'!$D$4:$D$55),"")</f>
      </c>
      <c r="E207" s="55"/>
      <c r="F207" s="107"/>
      <c r="G207" s="108"/>
      <c r="H207" s="108"/>
      <c r="I207" s="109"/>
      <c r="J207" s="84"/>
      <c r="K207" s="29"/>
      <c r="L207" s="31"/>
      <c r="M207" s="53"/>
      <c r="N207" s="110">
        <f t="shared" si="16"/>
      </c>
      <c r="O207" s="111"/>
      <c r="P207" s="66"/>
      <c r="Q207" s="67"/>
      <c r="R207" s="39"/>
      <c r="S207" s="112">
        <f>IF(R207="","",LOOKUP(R207,'工種番号'!$C$4:$C$55,'工種番号'!$D$4:$D$55))</f>
      </c>
      <c r="T207" s="113"/>
      <c r="U207" s="114"/>
      <c r="V207" s="115"/>
      <c r="W207" s="33"/>
      <c r="X207" s="3"/>
    </row>
    <row r="208" spans="1:24" ht="21.75" customHeight="1">
      <c r="A208" s="11">
        <f t="shared" si="13"/>
        <v>0</v>
      </c>
      <c r="B208" s="2"/>
      <c r="C208" s="18"/>
      <c r="D208" s="49">
        <f>IF(ISNUMBER(C208),LOOKUP(C208,'工種番号'!$C$4:$C$55,'工種番号'!$D$4:$D$55),"")</f>
      </c>
      <c r="E208" s="55"/>
      <c r="F208" s="107"/>
      <c r="G208" s="108"/>
      <c r="H208" s="108"/>
      <c r="I208" s="109"/>
      <c r="J208" s="84"/>
      <c r="K208" s="29"/>
      <c r="L208" s="31"/>
      <c r="M208" s="53"/>
      <c r="N208" s="110">
        <f t="shared" si="16"/>
      </c>
      <c r="O208" s="111"/>
      <c r="P208" s="66"/>
      <c r="Q208" s="67"/>
      <c r="R208" s="39"/>
      <c r="S208" s="112">
        <f>IF(R208="","",LOOKUP(R208,'工種番号'!$C$4:$C$55,'工種番号'!$D$4:$D$55))</f>
      </c>
      <c r="T208" s="113"/>
      <c r="U208" s="114"/>
      <c r="V208" s="115"/>
      <c r="W208" s="33"/>
      <c r="X208" s="3"/>
    </row>
    <row r="209" spans="1:24" ht="21.75" customHeight="1">
      <c r="A209" s="11">
        <f t="shared" si="13"/>
        <v>0</v>
      </c>
      <c r="B209" s="2"/>
      <c r="C209" s="27"/>
      <c r="D209" s="49">
        <f>IF(ISNUMBER(C209),LOOKUP(C209,'工種番号'!$C$4:$C$55,'工種番号'!$D$4:$D$55),"")</f>
      </c>
      <c r="E209" s="55"/>
      <c r="F209" s="107"/>
      <c r="G209" s="108"/>
      <c r="H209" s="108"/>
      <c r="I209" s="109"/>
      <c r="J209" s="84"/>
      <c r="K209" s="29"/>
      <c r="L209" s="31"/>
      <c r="M209" s="53"/>
      <c r="N209" s="110">
        <f t="shared" si="16"/>
      </c>
      <c r="O209" s="111"/>
      <c r="P209" s="66"/>
      <c r="Q209" s="67"/>
      <c r="R209" s="39"/>
      <c r="S209" s="112">
        <f>IF(R209="","",LOOKUP(R209,'工種番号'!$C$4:$C$55,'工種番号'!$D$4:$D$55))</f>
      </c>
      <c r="T209" s="113"/>
      <c r="U209" s="114"/>
      <c r="V209" s="115"/>
      <c r="W209" s="33"/>
      <c r="X209" s="3"/>
    </row>
    <row r="210" spans="1:24" ht="21.75" customHeight="1">
      <c r="A210" s="11">
        <f t="shared" si="13"/>
        <v>0</v>
      </c>
      <c r="B210" s="2"/>
      <c r="C210" s="27"/>
      <c r="D210" s="49">
        <f>IF(ISNUMBER(C210),LOOKUP(C210,'工種番号'!$C$4:$C$55,'工種番号'!$D$4:$D$55),"")</f>
      </c>
      <c r="E210" s="55"/>
      <c r="F210" s="107"/>
      <c r="G210" s="108"/>
      <c r="H210" s="108"/>
      <c r="I210" s="109"/>
      <c r="J210" s="84"/>
      <c r="K210" s="29"/>
      <c r="L210" s="31"/>
      <c r="M210" s="53"/>
      <c r="N210" s="110">
        <f t="shared" si="16"/>
      </c>
      <c r="O210" s="111"/>
      <c r="P210" s="66"/>
      <c r="Q210" s="67"/>
      <c r="R210" s="39"/>
      <c r="S210" s="112">
        <f>IF(R210="","",LOOKUP(R210,'工種番号'!$C$4:$C$55,'工種番号'!$D$4:$D$55))</f>
      </c>
      <c r="T210" s="113"/>
      <c r="U210" s="114"/>
      <c r="V210" s="115"/>
      <c r="W210" s="33"/>
      <c r="X210" s="3"/>
    </row>
    <row r="211" spans="1:24" ht="21.75" customHeight="1">
      <c r="A211" s="11">
        <f t="shared" si="13"/>
        <v>0</v>
      </c>
      <c r="B211" s="2"/>
      <c r="C211" s="27"/>
      <c r="D211" s="49">
        <f>IF(ISNUMBER(C211),LOOKUP(C211,'工種番号'!$C$4:$C$55,'工種番号'!$D$4:$D$55),"")</f>
      </c>
      <c r="E211" s="55"/>
      <c r="F211" s="107"/>
      <c r="G211" s="108"/>
      <c r="H211" s="108"/>
      <c r="I211" s="109"/>
      <c r="J211" s="84"/>
      <c r="K211" s="29"/>
      <c r="L211" s="31"/>
      <c r="M211" s="53"/>
      <c r="N211" s="110">
        <f t="shared" si="16"/>
      </c>
      <c r="O211" s="111"/>
      <c r="P211" s="66"/>
      <c r="Q211" s="67"/>
      <c r="R211" s="39"/>
      <c r="S211" s="112">
        <f>IF(R211="","",LOOKUP(R211,'工種番号'!$C$4:$C$55,'工種番号'!$D$4:$D$55))</f>
      </c>
      <c r="T211" s="113"/>
      <c r="U211" s="114"/>
      <c r="V211" s="115"/>
      <c r="W211" s="33"/>
      <c r="X211" s="3"/>
    </row>
    <row r="212" spans="1:24" ht="21.75" customHeight="1">
      <c r="A212" s="11">
        <f t="shared" si="13"/>
        <v>0</v>
      </c>
      <c r="B212" s="2"/>
      <c r="C212" s="27"/>
      <c r="D212" s="49">
        <f>IF(ISNUMBER(C212),LOOKUP(C212,'工種番号'!$C$4:$C$55,'工種番号'!$D$4:$D$55),"")</f>
      </c>
      <c r="E212" s="55"/>
      <c r="F212" s="107"/>
      <c r="G212" s="108"/>
      <c r="H212" s="108"/>
      <c r="I212" s="109"/>
      <c r="J212" s="84"/>
      <c r="K212" s="29"/>
      <c r="L212" s="31"/>
      <c r="M212" s="53"/>
      <c r="N212" s="110">
        <f t="shared" si="16"/>
      </c>
      <c r="O212" s="111"/>
      <c r="P212" s="66"/>
      <c r="Q212" s="67"/>
      <c r="R212" s="40"/>
      <c r="S212" s="112">
        <f>IF(R212="","",LOOKUP(R212,'工種番号'!$C$4:$C$55,'工種番号'!$D$4:$D$55))</f>
      </c>
      <c r="T212" s="113"/>
      <c r="U212" s="114"/>
      <c r="V212" s="115"/>
      <c r="W212" s="33"/>
      <c r="X212" s="3"/>
    </row>
    <row r="213" spans="1:24" ht="21.75" customHeight="1">
      <c r="A213" s="11">
        <f t="shared" si="13"/>
        <v>0</v>
      </c>
      <c r="B213" s="2"/>
      <c r="C213" s="18"/>
      <c r="D213" s="49">
        <f>IF(ISNUMBER(C213),LOOKUP(C213,'工種番号'!$C$4:$C$55,'工種番号'!$D$4:$D$55),"")</f>
      </c>
      <c r="E213" s="55"/>
      <c r="F213" s="107"/>
      <c r="G213" s="108"/>
      <c r="H213" s="108"/>
      <c r="I213" s="109"/>
      <c r="J213" s="84"/>
      <c r="K213" s="29"/>
      <c r="L213" s="31"/>
      <c r="M213" s="53"/>
      <c r="N213" s="110">
        <f t="shared" si="16"/>
      </c>
      <c r="O213" s="111"/>
      <c r="P213" s="66"/>
      <c r="Q213" s="67"/>
      <c r="R213" s="40"/>
      <c r="S213" s="112">
        <f>IF(R213="","",LOOKUP(R213,'工種番号'!$C$4:$C$55,'工種番号'!$D$4:$D$55))</f>
      </c>
      <c r="T213" s="113"/>
      <c r="U213" s="114"/>
      <c r="V213" s="115"/>
      <c r="W213" s="33"/>
      <c r="X213" s="3"/>
    </row>
    <row r="214" spans="1:24" ht="21.75" customHeight="1">
      <c r="A214" s="11">
        <f t="shared" si="13"/>
        <v>0</v>
      </c>
      <c r="B214" s="2"/>
      <c r="C214" s="18"/>
      <c r="D214" s="49">
        <f>IF(ISNUMBER(C214),LOOKUP(C214,'工種番号'!$C$4:$C$55,'工種番号'!$D$4:$D$55),"")</f>
      </c>
      <c r="E214" s="55"/>
      <c r="F214" s="107"/>
      <c r="G214" s="108"/>
      <c r="H214" s="108"/>
      <c r="I214" s="109"/>
      <c r="J214" s="84"/>
      <c r="K214" s="29"/>
      <c r="L214" s="31"/>
      <c r="M214" s="53"/>
      <c r="N214" s="110">
        <f t="shared" si="16"/>
      </c>
      <c r="O214" s="111"/>
      <c r="P214" s="66"/>
      <c r="Q214" s="67"/>
      <c r="R214" s="40"/>
      <c r="S214" s="112">
        <f>IF(R214="","",LOOKUP(R214,'工種番号'!$C$4:$C$55,'工種番号'!$D$4:$D$55))</f>
      </c>
      <c r="T214" s="113"/>
      <c r="U214" s="114"/>
      <c r="V214" s="115"/>
      <c r="W214" s="33"/>
      <c r="X214" s="3"/>
    </row>
    <row r="215" spans="1:24" ht="21.75" customHeight="1">
      <c r="A215" s="11">
        <f t="shared" si="13"/>
        <v>0</v>
      </c>
      <c r="B215" s="2"/>
      <c r="C215" s="27"/>
      <c r="D215" s="49">
        <f>IF(ISNUMBER(C215),LOOKUP(C215,'工種番号'!$C$4:$C$55,'工種番号'!$D$4:$D$55),"")</f>
      </c>
      <c r="E215" s="55"/>
      <c r="F215" s="107"/>
      <c r="G215" s="108"/>
      <c r="H215" s="108"/>
      <c r="I215" s="109"/>
      <c r="J215" s="84"/>
      <c r="K215" s="29"/>
      <c r="L215" s="31"/>
      <c r="M215" s="53"/>
      <c r="N215" s="110">
        <f t="shared" si="16"/>
      </c>
      <c r="O215" s="111"/>
      <c r="P215" s="66"/>
      <c r="Q215" s="67"/>
      <c r="R215" s="40"/>
      <c r="S215" s="112">
        <f>IF(R215="","",LOOKUP(R215,'工種番号'!$C$4:$C$55,'工種番号'!$D$4:$D$55))</f>
      </c>
      <c r="T215" s="113"/>
      <c r="U215" s="114"/>
      <c r="V215" s="115"/>
      <c r="W215" s="33"/>
      <c r="X215" s="3"/>
    </row>
    <row r="216" spans="1:24" ht="21.75" customHeight="1">
      <c r="A216" s="11">
        <f t="shared" si="13"/>
        <v>0</v>
      </c>
      <c r="B216" s="2"/>
      <c r="C216" s="27"/>
      <c r="D216" s="49">
        <f>IF(ISNUMBER(C216),LOOKUP(C216,'工種番号'!$C$4:$C$55,'工種番号'!$D$4:$D$55),"")</f>
      </c>
      <c r="E216" s="55"/>
      <c r="F216" s="107"/>
      <c r="G216" s="108"/>
      <c r="H216" s="108"/>
      <c r="I216" s="109"/>
      <c r="J216" s="84"/>
      <c r="K216" s="29"/>
      <c r="L216" s="31"/>
      <c r="M216" s="53"/>
      <c r="N216" s="110">
        <f t="shared" si="16"/>
      </c>
      <c r="O216" s="111"/>
      <c r="P216" s="66"/>
      <c r="Q216" s="67"/>
      <c r="R216" s="40"/>
      <c r="S216" s="112">
        <f>IF(R216="","",LOOKUP(R216,'工種番号'!$C$4:$C$55,'工種番号'!$D$4:$D$55))</f>
      </c>
      <c r="T216" s="113"/>
      <c r="U216" s="114"/>
      <c r="V216" s="115"/>
      <c r="W216" s="33"/>
      <c r="X216" s="3"/>
    </row>
    <row r="217" spans="1:24" ht="21.75" customHeight="1">
      <c r="A217" s="11">
        <f t="shared" si="13"/>
        <v>0</v>
      </c>
      <c r="B217" s="2"/>
      <c r="C217" s="27"/>
      <c r="D217" s="49">
        <f>IF(ISNUMBER(C217),LOOKUP(C217,'工種番号'!$C$4:$C$55,'工種番号'!$D$4:$D$55),"")</f>
      </c>
      <c r="E217" s="55"/>
      <c r="F217" s="107"/>
      <c r="G217" s="108"/>
      <c r="H217" s="108"/>
      <c r="I217" s="109"/>
      <c r="J217" s="84"/>
      <c r="K217" s="29"/>
      <c r="L217" s="31"/>
      <c r="M217" s="53"/>
      <c r="N217" s="110">
        <f t="shared" si="16"/>
      </c>
      <c r="O217" s="111"/>
      <c r="P217" s="66"/>
      <c r="Q217" s="67"/>
      <c r="R217" s="40"/>
      <c r="S217" s="112">
        <f>IF(R217="","",LOOKUP(R217,'工種番号'!$C$4:$C$55,'工種番号'!$D$4:$D$55))</f>
      </c>
      <c r="T217" s="113"/>
      <c r="U217" s="114"/>
      <c r="V217" s="115"/>
      <c r="W217" s="33"/>
      <c r="X217" s="3"/>
    </row>
    <row r="218" spans="1:24" ht="21.75" customHeight="1">
      <c r="A218" s="11">
        <f t="shared" si="13"/>
        <v>0</v>
      </c>
      <c r="B218" s="2"/>
      <c r="C218" s="27"/>
      <c r="D218" s="49">
        <f>IF(ISNUMBER(C218),LOOKUP(C218,'工種番号'!$C$4:$C$55,'工種番号'!$D$4:$D$55),"")</f>
      </c>
      <c r="E218" s="55"/>
      <c r="F218" s="107"/>
      <c r="G218" s="108"/>
      <c r="H218" s="108"/>
      <c r="I218" s="109"/>
      <c r="J218" s="84"/>
      <c r="K218" s="29"/>
      <c r="L218" s="31"/>
      <c r="M218" s="53"/>
      <c r="N218" s="110">
        <f t="shared" si="16"/>
      </c>
      <c r="O218" s="111"/>
      <c r="P218" s="66"/>
      <c r="Q218" s="67"/>
      <c r="R218" s="40"/>
      <c r="S218" s="112">
        <f>IF(R218="","",LOOKUP(R218,'工種番号'!$C$4:$C$55,'工種番号'!$D$4:$D$55))</f>
      </c>
      <c r="T218" s="113"/>
      <c r="U218" s="114"/>
      <c r="V218" s="115"/>
      <c r="W218" s="33"/>
      <c r="X218" s="3"/>
    </row>
    <row r="219" spans="1:24" ht="21.75" customHeight="1">
      <c r="A219" s="11">
        <f aca="true" t="shared" si="17" ref="A219:A282">C219</f>
        <v>0</v>
      </c>
      <c r="B219" s="2"/>
      <c r="C219" s="27"/>
      <c r="D219" s="49">
        <f>IF(ISNUMBER(C219),LOOKUP(C219,'工種番号'!$C$4:$C$55,'工種番号'!$D$4:$D$55),"")</f>
      </c>
      <c r="E219" s="55"/>
      <c r="F219" s="107"/>
      <c r="G219" s="108"/>
      <c r="H219" s="108"/>
      <c r="I219" s="109"/>
      <c r="J219" s="84"/>
      <c r="K219" s="29"/>
      <c r="L219" s="31"/>
      <c r="M219" s="53"/>
      <c r="N219" s="110">
        <f t="shared" si="16"/>
      </c>
      <c r="O219" s="111"/>
      <c r="P219" s="66"/>
      <c r="Q219" s="67"/>
      <c r="R219" s="40"/>
      <c r="S219" s="112">
        <f>IF(R219="","",LOOKUP(R219,'工種番号'!$C$4:$C$55,'工種番号'!$D$4:$D$55))</f>
      </c>
      <c r="T219" s="113"/>
      <c r="U219" s="114"/>
      <c r="V219" s="115"/>
      <c r="W219" s="33"/>
      <c r="X219" s="3"/>
    </row>
    <row r="220" spans="1:24" ht="21.75" customHeight="1">
      <c r="A220" s="11">
        <f t="shared" si="17"/>
        <v>0</v>
      </c>
      <c r="B220" s="2"/>
      <c r="C220" s="18"/>
      <c r="D220" s="49">
        <f>IF(ISNUMBER(C220),LOOKUP(C220,'工種番号'!$C$4:$C$55,'工種番号'!$D$4:$D$55),"")</f>
      </c>
      <c r="E220" s="55"/>
      <c r="F220" s="107"/>
      <c r="G220" s="108"/>
      <c r="H220" s="108"/>
      <c r="I220" s="109"/>
      <c r="J220" s="84"/>
      <c r="K220" s="29"/>
      <c r="L220" s="31"/>
      <c r="M220" s="53"/>
      <c r="N220" s="110">
        <f t="shared" si="16"/>
      </c>
      <c r="O220" s="111"/>
      <c r="P220" s="66"/>
      <c r="Q220" s="67"/>
      <c r="R220" s="40"/>
      <c r="S220" s="112">
        <f>IF(R220="","",LOOKUP(R220,'工種番号'!$C$4:$C$55,'工種番号'!$D$4:$D$55))</f>
      </c>
      <c r="T220" s="113"/>
      <c r="U220" s="114"/>
      <c r="V220" s="115"/>
      <c r="W220" s="33"/>
      <c r="X220" s="3"/>
    </row>
    <row r="221" spans="1:24" ht="21.75" customHeight="1">
      <c r="A221" s="11">
        <f t="shared" si="17"/>
        <v>0</v>
      </c>
      <c r="B221" s="2"/>
      <c r="C221" s="18"/>
      <c r="D221" s="49">
        <f>IF(ISNUMBER(C221),LOOKUP(C221,'工種番号'!$C$4:$C$55,'工種番号'!$D$4:$D$55),"")</f>
      </c>
      <c r="E221" s="55"/>
      <c r="F221" s="107"/>
      <c r="G221" s="108"/>
      <c r="H221" s="108"/>
      <c r="I221" s="109"/>
      <c r="J221" s="84"/>
      <c r="K221" s="29"/>
      <c r="L221" s="31"/>
      <c r="M221" s="53"/>
      <c r="N221" s="110">
        <f t="shared" si="16"/>
      </c>
      <c r="O221" s="111"/>
      <c r="P221" s="66"/>
      <c r="Q221" s="67"/>
      <c r="R221" s="40"/>
      <c r="S221" s="112">
        <f>IF(R221="","",LOOKUP(R221,'工種番号'!$C$4:$C$55,'工種番号'!$D$4:$D$55))</f>
      </c>
      <c r="T221" s="113"/>
      <c r="U221" s="114"/>
      <c r="V221" s="115"/>
      <c r="W221" s="33"/>
      <c r="X221" s="3"/>
    </row>
    <row r="222" spans="1:24" ht="21.75" customHeight="1">
      <c r="A222" s="11">
        <f t="shared" si="17"/>
        <v>0</v>
      </c>
      <c r="B222" s="2"/>
      <c r="C222" s="18"/>
      <c r="D222" s="49">
        <f>IF(ISNUMBER(C222),LOOKUP(C222,'工種番号'!$C$4:$C$55,'工種番号'!$D$4:$D$55),"")</f>
      </c>
      <c r="E222" s="55"/>
      <c r="F222" s="107"/>
      <c r="G222" s="108"/>
      <c r="H222" s="108"/>
      <c r="I222" s="109"/>
      <c r="J222" s="84"/>
      <c r="K222" s="29"/>
      <c r="L222" s="31"/>
      <c r="M222" s="53"/>
      <c r="N222" s="110">
        <f t="shared" si="16"/>
      </c>
      <c r="O222" s="111"/>
      <c r="P222" s="66"/>
      <c r="Q222" s="67"/>
      <c r="R222" s="40"/>
      <c r="S222" s="112">
        <f>IF(R222="","",LOOKUP(R222,'工種番号'!$C$4:$C$55,'工種番号'!$D$4:$D$55))</f>
      </c>
      <c r="T222" s="113"/>
      <c r="U222" s="114"/>
      <c r="V222" s="115"/>
      <c r="W222" s="33"/>
      <c r="X222" s="3"/>
    </row>
    <row r="223" spans="1:24" ht="21.75" customHeight="1">
      <c r="A223" s="11">
        <f t="shared" si="17"/>
        <v>0</v>
      </c>
      <c r="B223" s="2"/>
      <c r="C223" s="27"/>
      <c r="D223" s="49">
        <f>IF(ISNUMBER(C223),LOOKUP(C223,'工種番号'!$C$4:$C$55,'工種番号'!$D$4:$D$55),"")</f>
      </c>
      <c r="E223" s="55"/>
      <c r="F223" s="107"/>
      <c r="G223" s="108"/>
      <c r="H223" s="108"/>
      <c r="I223" s="109"/>
      <c r="J223" s="84"/>
      <c r="K223" s="29"/>
      <c r="L223" s="31"/>
      <c r="M223" s="53"/>
      <c r="N223" s="110">
        <f t="shared" si="16"/>
      </c>
      <c r="O223" s="111"/>
      <c r="P223" s="66"/>
      <c r="Q223" s="67"/>
      <c r="R223" s="40"/>
      <c r="S223" s="112">
        <f>IF(R223="","",LOOKUP(R223,'工種番号'!$C$4:$C$55,'工種番号'!$D$4:$D$55))</f>
      </c>
      <c r="T223" s="113"/>
      <c r="U223" s="114"/>
      <c r="V223" s="115"/>
      <c r="W223" s="33"/>
      <c r="X223" s="3"/>
    </row>
    <row r="224" spans="1:24" ht="21.75" customHeight="1">
      <c r="A224" s="11">
        <f t="shared" si="17"/>
        <v>0</v>
      </c>
      <c r="B224" s="2"/>
      <c r="C224" s="27"/>
      <c r="D224" s="49">
        <f>IF(ISNUMBER(C224),LOOKUP(C224,'工種番号'!$C$4:$C$55,'工種番号'!$D$4:$D$55),"")</f>
      </c>
      <c r="E224" s="55"/>
      <c r="F224" s="107"/>
      <c r="G224" s="108"/>
      <c r="H224" s="108"/>
      <c r="I224" s="109"/>
      <c r="J224" s="84"/>
      <c r="K224" s="29"/>
      <c r="L224" s="31"/>
      <c r="M224" s="53"/>
      <c r="N224" s="110">
        <f t="shared" si="16"/>
      </c>
      <c r="O224" s="111"/>
      <c r="P224" s="66"/>
      <c r="Q224" s="67"/>
      <c r="R224" s="40"/>
      <c r="S224" s="112">
        <f>IF(R224="","",LOOKUP(R224,'工種番号'!$C$4:$C$55,'工種番号'!$D$4:$D$55))</f>
      </c>
      <c r="T224" s="113"/>
      <c r="U224" s="114"/>
      <c r="V224" s="115"/>
      <c r="W224" s="33"/>
      <c r="X224" s="3"/>
    </row>
    <row r="225" spans="1:24" ht="21.75" customHeight="1" thickBot="1">
      <c r="A225" s="11">
        <f t="shared" si="17"/>
        <v>0</v>
      </c>
      <c r="B225" s="2"/>
      <c r="C225" s="18"/>
      <c r="D225" s="49">
        <f>IF(ISNUMBER(C225),LOOKUP(C225,'工種番号'!$C$4:$C$55,'工種番号'!$D$4:$D$55),"")</f>
      </c>
      <c r="E225" s="55"/>
      <c r="F225" s="107"/>
      <c r="G225" s="108"/>
      <c r="H225" s="108"/>
      <c r="I225" s="109"/>
      <c r="J225" s="84"/>
      <c r="K225" s="29"/>
      <c r="L225" s="31"/>
      <c r="M225" s="53"/>
      <c r="N225" s="110">
        <f t="shared" si="16"/>
      </c>
      <c r="O225" s="111"/>
      <c r="P225" s="66"/>
      <c r="Q225" s="67"/>
      <c r="R225" s="41"/>
      <c r="S225" s="116">
        <f>IF(R225="","",LOOKUP(R225,'工種番号'!$C$4:$C$55,'工種番号'!$D$4:$D$55))</f>
      </c>
      <c r="T225" s="117"/>
      <c r="U225" s="118"/>
      <c r="V225" s="119"/>
      <c r="W225" s="34"/>
      <c r="X225" s="3"/>
    </row>
    <row r="226" spans="1:24" ht="21.75" customHeight="1">
      <c r="A226" s="11"/>
      <c r="B226" s="2"/>
      <c r="C226" s="120" t="s">
        <v>10</v>
      </c>
      <c r="D226" s="121"/>
      <c r="E226" s="37" t="s">
        <v>15</v>
      </c>
      <c r="F226" s="120" t="s">
        <v>16</v>
      </c>
      <c r="G226" s="122"/>
      <c r="H226" s="122"/>
      <c r="I226" s="122"/>
      <c r="J226" s="83"/>
      <c r="K226" s="37" t="s">
        <v>17</v>
      </c>
      <c r="L226" s="37" t="s">
        <v>18</v>
      </c>
      <c r="M226" s="54" t="s">
        <v>19</v>
      </c>
      <c r="N226" s="123" t="s">
        <v>20</v>
      </c>
      <c r="O226" s="124"/>
      <c r="P226" s="68"/>
      <c r="Q226" s="67"/>
      <c r="R226" s="125" t="s">
        <v>21</v>
      </c>
      <c r="S226" s="126"/>
      <c r="T226" s="126"/>
      <c r="U226" s="127" t="s">
        <v>22</v>
      </c>
      <c r="V226" s="127"/>
      <c r="W226" s="128"/>
      <c r="X226" s="3"/>
    </row>
    <row r="227" spans="1:24" ht="21.75" customHeight="1">
      <c r="A227" s="11">
        <f t="shared" si="17"/>
        <v>0</v>
      </c>
      <c r="B227" s="2"/>
      <c r="C227" s="18"/>
      <c r="D227" s="48">
        <f>IF(ISNUMBER(C227),LOOKUP(C227,'工種番号'!$C$4:$C$55,'工種番号'!$D$4:$D$55),"")</f>
      </c>
      <c r="E227" s="55"/>
      <c r="F227" s="107"/>
      <c r="G227" s="108"/>
      <c r="H227" s="108"/>
      <c r="I227" s="109"/>
      <c r="J227" s="84"/>
      <c r="K227" s="29"/>
      <c r="L227" s="31"/>
      <c r="M227" s="53"/>
      <c r="N227" s="110">
        <f aca="true" t="shared" si="18" ref="N227:N249">IF(ISBLANK(M227),"",ROUND(K227*M227,0))</f>
      </c>
      <c r="O227" s="111"/>
      <c r="P227" s="66"/>
      <c r="Q227" s="67"/>
      <c r="R227" s="38"/>
      <c r="S227" s="112">
        <f>IF(R227="","",LOOKUP(R227,'工種番号'!$C$4:$C$55,'工種番号'!$D$4:$D$55))</f>
      </c>
      <c r="T227" s="113"/>
      <c r="U227" s="114"/>
      <c r="V227" s="115"/>
      <c r="W227" s="33"/>
      <c r="X227" s="3"/>
    </row>
    <row r="228" spans="1:24" ht="21.75" customHeight="1">
      <c r="A228" s="11">
        <f t="shared" si="17"/>
        <v>0</v>
      </c>
      <c r="B228" s="2"/>
      <c r="C228" s="27"/>
      <c r="D228" s="49">
        <f>IF(ISNUMBER(C228),LOOKUP(C228,'工種番号'!$C$4:$C$55,'工種番号'!$D$4:$D$55),"")</f>
      </c>
      <c r="E228" s="55"/>
      <c r="F228" s="107"/>
      <c r="G228" s="108"/>
      <c r="H228" s="108"/>
      <c r="I228" s="109"/>
      <c r="J228" s="84"/>
      <c r="K228" s="29"/>
      <c r="L228" s="31"/>
      <c r="M228" s="53"/>
      <c r="N228" s="110">
        <f t="shared" si="18"/>
      </c>
      <c r="O228" s="111"/>
      <c r="P228" s="66"/>
      <c r="Q228" s="67"/>
      <c r="R228" s="38"/>
      <c r="S228" s="112">
        <f>IF(R228="","",LOOKUP(R228,'工種番号'!$C$4:$C$55,'工種番号'!$D$4:$D$55))</f>
      </c>
      <c r="T228" s="113"/>
      <c r="U228" s="114"/>
      <c r="V228" s="115"/>
      <c r="W228" s="33"/>
      <c r="X228" s="3"/>
    </row>
    <row r="229" spans="1:24" ht="21.75" customHeight="1">
      <c r="A229" s="11">
        <f t="shared" si="17"/>
        <v>0</v>
      </c>
      <c r="B229" s="2"/>
      <c r="C229" s="27"/>
      <c r="D229" s="49">
        <f>IF(ISNUMBER(C229),LOOKUP(C229,'工種番号'!$C$4:$C$55,'工種番号'!$D$4:$D$55),"")</f>
      </c>
      <c r="E229" s="55"/>
      <c r="F229" s="107"/>
      <c r="G229" s="108"/>
      <c r="H229" s="108"/>
      <c r="I229" s="109"/>
      <c r="J229" s="84"/>
      <c r="K229" s="29"/>
      <c r="L229" s="31"/>
      <c r="M229" s="53"/>
      <c r="N229" s="110">
        <f t="shared" si="18"/>
      </c>
      <c r="O229" s="111"/>
      <c r="P229" s="66"/>
      <c r="Q229" s="67"/>
      <c r="R229" s="38"/>
      <c r="S229" s="112">
        <f>IF(R229="","",LOOKUP(R229,'工種番号'!$C$4:$C$55,'工種番号'!$D$4:$D$55))</f>
      </c>
      <c r="T229" s="113"/>
      <c r="U229" s="114"/>
      <c r="V229" s="115"/>
      <c r="W229" s="33"/>
      <c r="X229" s="3"/>
    </row>
    <row r="230" spans="1:24" ht="21.75" customHeight="1">
      <c r="A230" s="11">
        <f t="shared" si="17"/>
        <v>0</v>
      </c>
      <c r="B230" s="2"/>
      <c r="C230" s="27"/>
      <c r="D230" s="49">
        <f>IF(ISNUMBER(C230),LOOKUP(C230,'工種番号'!$C$4:$C$55,'工種番号'!$D$4:$D$55),"")</f>
      </c>
      <c r="E230" s="55"/>
      <c r="F230" s="107"/>
      <c r="G230" s="108"/>
      <c r="H230" s="108"/>
      <c r="I230" s="109"/>
      <c r="J230" s="84"/>
      <c r="K230" s="29"/>
      <c r="L230" s="31"/>
      <c r="M230" s="53"/>
      <c r="N230" s="110">
        <f t="shared" si="18"/>
      </c>
      <c r="O230" s="111"/>
      <c r="P230" s="66"/>
      <c r="Q230" s="67"/>
      <c r="R230" s="39"/>
      <c r="S230" s="112">
        <f>IF(R230="","",LOOKUP(R230,'工種番号'!$C$4:$C$55,'工種番号'!$D$4:$D$55))</f>
      </c>
      <c r="T230" s="113"/>
      <c r="U230" s="114"/>
      <c r="V230" s="115"/>
      <c r="W230" s="33"/>
      <c r="X230" s="3"/>
    </row>
    <row r="231" spans="1:24" ht="21.75" customHeight="1">
      <c r="A231" s="11">
        <f t="shared" si="17"/>
        <v>0</v>
      </c>
      <c r="B231" s="2"/>
      <c r="C231" s="27"/>
      <c r="D231" s="49">
        <f>IF(ISNUMBER(C231),LOOKUP(C231,'工種番号'!$C$4:$C$55,'工種番号'!$D$4:$D$55),"")</f>
      </c>
      <c r="E231" s="55"/>
      <c r="F231" s="107"/>
      <c r="G231" s="108"/>
      <c r="H231" s="108"/>
      <c r="I231" s="109"/>
      <c r="J231" s="84"/>
      <c r="K231" s="29"/>
      <c r="L231" s="31"/>
      <c r="M231" s="53"/>
      <c r="N231" s="110">
        <f t="shared" si="18"/>
      </c>
      <c r="O231" s="111"/>
      <c r="P231" s="66"/>
      <c r="Q231" s="67"/>
      <c r="R231" s="39"/>
      <c r="S231" s="112">
        <f>IF(R231="","",LOOKUP(R231,'工種番号'!$C$4:$C$55,'工種番号'!$D$4:$D$55))</f>
      </c>
      <c r="T231" s="113"/>
      <c r="U231" s="114"/>
      <c r="V231" s="115"/>
      <c r="W231" s="33"/>
      <c r="X231" s="3"/>
    </row>
    <row r="232" spans="1:24" ht="21.75" customHeight="1">
      <c r="A232" s="11">
        <f t="shared" si="17"/>
        <v>0</v>
      </c>
      <c r="B232" s="2"/>
      <c r="C232" s="18"/>
      <c r="D232" s="49">
        <f>IF(ISNUMBER(C232),LOOKUP(C232,'工種番号'!$C$4:$C$55,'工種番号'!$D$4:$D$55),"")</f>
      </c>
      <c r="E232" s="55"/>
      <c r="F232" s="107"/>
      <c r="G232" s="108"/>
      <c r="H232" s="108"/>
      <c r="I232" s="109"/>
      <c r="J232" s="84"/>
      <c r="K232" s="29"/>
      <c r="L232" s="31"/>
      <c r="M232" s="53"/>
      <c r="N232" s="110">
        <f t="shared" si="18"/>
      </c>
      <c r="O232" s="111"/>
      <c r="P232" s="66"/>
      <c r="Q232" s="67"/>
      <c r="R232" s="39"/>
      <c r="S232" s="112">
        <f>IF(R232="","",LOOKUP(R232,'工種番号'!$C$4:$C$55,'工種番号'!$D$4:$D$55))</f>
      </c>
      <c r="T232" s="113"/>
      <c r="U232" s="114"/>
      <c r="V232" s="115"/>
      <c r="W232" s="33"/>
      <c r="X232" s="3"/>
    </row>
    <row r="233" spans="1:24" ht="21.75" customHeight="1">
      <c r="A233" s="11">
        <f t="shared" si="17"/>
        <v>0</v>
      </c>
      <c r="B233" s="2"/>
      <c r="C233" s="27"/>
      <c r="D233" s="49">
        <f>IF(ISNUMBER(C233),LOOKUP(C233,'工種番号'!$C$4:$C$55,'工種番号'!$D$4:$D$55),"")</f>
      </c>
      <c r="E233" s="55"/>
      <c r="F233" s="107"/>
      <c r="G233" s="108"/>
      <c r="H233" s="108"/>
      <c r="I233" s="109"/>
      <c r="J233" s="84"/>
      <c r="K233" s="29"/>
      <c r="L233" s="31"/>
      <c r="M233" s="53"/>
      <c r="N233" s="110">
        <f t="shared" si="18"/>
      </c>
      <c r="O233" s="111"/>
      <c r="P233" s="66"/>
      <c r="Q233" s="67"/>
      <c r="R233" s="39"/>
      <c r="S233" s="112">
        <f>IF(R233="","",LOOKUP(R233,'工種番号'!$C$4:$C$55,'工種番号'!$D$4:$D$55))</f>
      </c>
      <c r="T233" s="113"/>
      <c r="U233" s="114"/>
      <c r="V233" s="115"/>
      <c r="W233" s="33"/>
      <c r="X233" s="3"/>
    </row>
    <row r="234" spans="1:24" ht="21.75" customHeight="1">
      <c r="A234" s="11">
        <f t="shared" si="17"/>
        <v>0</v>
      </c>
      <c r="B234" s="2"/>
      <c r="C234" s="27"/>
      <c r="D234" s="49">
        <f>IF(ISNUMBER(C234),LOOKUP(C234,'工種番号'!$C$4:$C$55,'工種番号'!$D$4:$D$55),"")</f>
      </c>
      <c r="E234" s="55"/>
      <c r="F234" s="107"/>
      <c r="G234" s="108"/>
      <c r="H234" s="108"/>
      <c r="I234" s="109"/>
      <c r="J234" s="84"/>
      <c r="K234" s="29"/>
      <c r="L234" s="31"/>
      <c r="M234" s="53"/>
      <c r="N234" s="110">
        <f t="shared" si="18"/>
      </c>
      <c r="O234" s="111"/>
      <c r="P234" s="66"/>
      <c r="Q234" s="67"/>
      <c r="R234" s="39"/>
      <c r="S234" s="112">
        <f>IF(R234="","",LOOKUP(R234,'工種番号'!$C$4:$C$55,'工種番号'!$D$4:$D$55))</f>
      </c>
      <c r="T234" s="113"/>
      <c r="U234" s="114"/>
      <c r="V234" s="115"/>
      <c r="W234" s="33"/>
      <c r="X234" s="3"/>
    </row>
    <row r="235" spans="1:24" ht="21.75" customHeight="1">
      <c r="A235" s="11">
        <f t="shared" si="17"/>
        <v>0</v>
      </c>
      <c r="B235" s="2"/>
      <c r="C235" s="27"/>
      <c r="D235" s="49">
        <f>IF(ISNUMBER(C235),LOOKUP(C235,'工種番号'!$C$4:$C$55,'工種番号'!$D$4:$D$55),"")</f>
      </c>
      <c r="E235" s="55"/>
      <c r="F235" s="107"/>
      <c r="G235" s="108"/>
      <c r="H235" s="108"/>
      <c r="I235" s="109"/>
      <c r="J235" s="84"/>
      <c r="K235" s="29"/>
      <c r="L235" s="31"/>
      <c r="M235" s="53"/>
      <c r="N235" s="110">
        <f t="shared" si="18"/>
      </c>
      <c r="O235" s="111"/>
      <c r="P235" s="66"/>
      <c r="Q235" s="67"/>
      <c r="R235" s="39"/>
      <c r="S235" s="112">
        <f>IF(R235="","",LOOKUP(R235,'工種番号'!$C$4:$C$55,'工種番号'!$D$4:$D$55))</f>
      </c>
      <c r="T235" s="113"/>
      <c r="U235" s="114"/>
      <c r="V235" s="115"/>
      <c r="W235" s="33"/>
      <c r="X235" s="3"/>
    </row>
    <row r="236" spans="1:24" ht="21.75" customHeight="1">
      <c r="A236" s="11">
        <f t="shared" si="17"/>
        <v>0</v>
      </c>
      <c r="B236" s="2"/>
      <c r="C236" s="27"/>
      <c r="D236" s="49">
        <f>IF(ISNUMBER(C236),LOOKUP(C236,'工種番号'!$C$4:$C$55,'工種番号'!$D$4:$D$55),"")</f>
      </c>
      <c r="E236" s="55"/>
      <c r="F236" s="107"/>
      <c r="G236" s="108"/>
      <c r="H236" s="108"/>
      <c r="I236" s="109"/>
      <c r="J236" s="84"/>
      <c r="K236" s="29"/>
      <c r="L236" s="31"/>
      <c r="M236" s="53"/>
      <c r="N236" s="110">
        <f t="shared" si="18"/>
      </c>
      <c r="O236" s="111"/>
      <c r="P236" s="66"/>
      <c r="Q236" s="67"/>
      <c r="R236" s="40"/>
      <c r="S236" s="112">
        <f>IF(R236="","",LOOKUP(R236,'工種番号'!$C$4:$C$55,'工種番号'!$D$4:$D$55))</f>
      </c>
      <c r="T236" s="113"/>
      <c r="U236" s="114"/>
      <c r="V236" s="115"/>
      <c r="W236" s="33"/>
      <c r="X236" s="3"/>
    </row>
    <row r="237" spans="1:24" ht="21.75" customHeight="1">
      <c r="A237" s="11">
        <f t="shared" si="17"/>
        <v>0</v>
      </c>
      <c r="B237" s="2"/>
      <c r="C237" s="18"/>
      <c r="D237" s="49">
        <f>IF(ISNUMBER(C237),LOOKUP(C237,'工種番号'!$C$4:$C$55,'工種番号'!$D$4:$D$55),"")</f>
      </c>
      <c r="E237" s="55"/>
      <c r="F237" s="107"/>
      <c r="G237" s="108"/>
      <c r="H237" s="108"/>
      <c r="I237" s="109"/>
      <c r="J237" s="84"/>
      <c r="K237" s="29"/>
      <c r="L237" s="31"/>
      <c r="M237" s="53"/>
      <c r="N237" s="110">
        <f t="shared" si="18"/>
      </c>
      <c r="O237" s="111"/>
      <c r="P237" s="66"/>
      <c r="Q237" s="67"/>
      <c r="R237" s="40"/>
      <c r="S237" s="112">
        <f>IF(R237="","",LOOKUP(R237,'工種番号'!$C$4:$C$55,'工種番号'!$D$4:$D$55))</f>
      </c>
      <c r="T237" s="113"/>
      <c r="U237" s="114"/>
      <c r="V237" s="115"/>
      <c r="W237" s="33"/>
      <c r="X237" s="3"/>
    </row>
    <row r="238" spans="1:24" ht="21.75" customHeight="1">
      <c r="A238" s="11">
        <f t="shared" si="17"/>
        <v>0</v>
      </c>
      <c r="B238" s="2"/>
      <c r="C238" s="18"/>
      <c r="D238" s="49">
        <f>IF(ISNUMBER(C238),LOOKUP(C238,'工種番号'!$C$4:$C$55,'工種番号'!$D$4:$D$55),"")</f>
      </c>
      <c r="E238" s="55"/>
      <c r="F238" s="107"/>
      <c r="G238" s="108"/>
      <c r="H238" s="108"/>
      <c r="I238" s="109"/>
      <c r="J238" s="84"/>
      <c r="K238" s="29"/>
      <c r="L238" s="31"/>
      <c r="M238" s="53"/>
      <c r="N238" s="110">
        <f t="shared" si="18"/>
      </c>
      <c r="O238" s="111"/>
      <c r="P238" s="66"/>
      <c r="Q238" s="67"/>
      <c r="R238" s="40"/>
      <c r="S238" s="112">
        <f>IF(R238="","",LOOKUP(R238,'工種番号'!$C$4:$C$55,'工種番号'!$D$4:$D$55))</f>
      </c>
      <c r="T238" s="113"/>
      <c r="U238" s="114"/>
      <c r="V238" s="115"/>
      <c r="W238" s="33"/>
      <c r="X238" s="3"/>
    </row>
    <row r="239" spans="1:24" ht="21.75" customHeight="1">
      <c r="A239" s="11">
        <f t="shared" si="17"/>
        <v>0</v>
      </c>
      <c r="B239" s="2"/>
      <c r="C239" s="27"/>
      <c r="D239" s="49">
        <f>IF(ISNUMBER(C239),LOOKUP(C239,'工種番号'!$C$4:$C$55,'工種番号'!$D$4:$D$55),"")</f>
      </c>
      <c r="E239" s="55"/>
      <c r="F239" s="107"/>
      <c r="G239" s="108"/>
      <c r="H239" s="108"/>
      <c r="I239" s="109"/>
      <c r="J239" s="84"/>
      <c r="K239" s="29"/>
      <c r="L239" s="31"/>
      <c r="M239" s="53"/>
      <c r="N239" s="110">
        <f t="shared" si="18"/>
      </c>
      <c r="O239" s="111"/>
      <c r="P239" s="66"/>
      <c r="Q239" s="67"/>
      <c r="R239" s="40"/>
      <c r="S239" s="112">
        <f>IF(R239="","",LOOKUP(R239,'工種番号'!$C$4:$C$55,'工種番号'!$D$4:$D$55))</f>
      </c>
      <c r="T239" s="113"/>
      <c r="U239" s="114"/>
      <c r="V239" s="115"/>
      <c r="W239" s="33"/>
      <c r="X239" s="3"/>
    </row>
    <row r="240" spans="1:24" ht="21.75" customHeight="1">
      <c r="A240" s="11">
        <f t="shared" si="17"/>
        <v>0</v>
      </c>
      <c r="B240" s="2"/>
      <c r="C240" s="27"/>
      <c r="D240" s="49">
        <f>IF(ISNUMBER(C240),LOOKUP(C240,'工種番号'!$C$4:$C$55,'工種番号'!$D$4:$D$55),"")</f>
      </c>
      <c r="E240" s="55"/>
      <c r="F240" s="107"/>
      <c r="G240" s="108"/>
      <c r="H240" s="108"/>
      <c r="I240" s="109"/>
      <c r="J240" s="84"/>
      <c r="K240" s="29"/>
      <c r="L240" s="31"/>
      <c r="M240" s="53"/>
      <c r="N240" s="110">
        <f t="shared" si="18"/>
      </c>
      <c r="O240" s="111"/>
      <c r="P240" s="66"/>
      <c r="Q240" s="67"/>
      <c r="R240" s="40"/>
      <c r="S240" s="112">
        <f>IF(R240="","",LOOKUP(R240,'工種番号'!$C$4:$C$55,'工種番号'!$D$4:$D$55))</f>
      </c>
      <c r="T240" s="113"/>
      <c r="U240" s="114"/>
      <c r="V240" s="115"/>
      <c r="W240" s="33"/>
      <c r="X240" s="3"/>
    </row>
    <row r="241" spans="1:24" ht="21.75" customHeight="1">
      <c r="A241" s="11">
        <f t="shared" si="17"/>
        <v>0</v>
      </c>
      <c r="B241" s="2"/>
      <c r="C241" s="27"/>
      <c r="D241" s="49">
        <f>IF(ISNUMBER(C241),LOOKUP(C241,'工種番号'!$C$4:$C$55,'工種番号'!$D$4:$D$55),"")</f>
      </c>
      <c r="E241" s="55"/>
      <c r="F241" s="107"/>
      <c r="G241" s="108"/>
      <c r="H241" s="108"/>
      <c r="I241" s="109"/>
      <c r="J241" s="84"/>
      <c r="K241" s="29"/>
      <c r="L241" s="31"/>
      <c r="M241" s="53"/>
      <c r="N241" s="110">
        <f t="shared" si="18"/>
      </c>
      <c r="O241" s="111"/>
      <c r="P241" s="66"/>
      <c r="Q241" s="67"/>
      <c r="R241" s="40"/>
      <c r="S241" s="112">
        <f>IF(R241="","",LOOKUP(R241,'工種番号'!$C$4:$C$55,'工種番号'!$D$4:$D$55))</f>
      </c>
      <c r="T241" s="113"/>
      <c r="U241" s="114"/>
      <c r="V241" s="115"/>
      <c r="W241" s="33"/>
      <c r="X241" s="3"/>
    </row>
    <row r="242" spans="1:24" ht="21.75" customHeight="1">
      <c r="A242" s="11">
        <f t="shared" si="17"/>
        <v>0</v>
      </c>
      <c r="B242" s="2"/>
      <c r="C242" s="27"/>
      <c r="D242" s="49">
        <f>IF(ISNUMBER(C242),LOOKUP(C242,'工種番号'!$C$4:$C$55,'工種番号'!$D$4:$D$55),"")</f>
      </c>
      <c r="E242" s="55"/>
      <c r="F242" s="107"/>
      <c r="G242" s="108"/>
      <c r="H242" s="108"/>
      <c r="I242" s="109"/>
      <c r="J242" s="84"/>
      <c r="K242" s="29"/>
      <c r="L242" s="31"/>
      <c r="M242" s="53"/>
      <c r="N242" s="110">
        <f t="shared" si="18"/>
      </c>
      <c r="O242" s="111"/>
      <c r="P242" s="66"/>
      <c r="Q242" s="67"/>
      <c r="R242" s="40"/>
      <c r="S242" s="112">
        <f>IF(R242="","",LOOKUP(R242,'工種番号'!$C$4:$C$55,'工種番号'!$D$4:$D$55))</f>
      </c>
      <c r="T242" s="113"/>
      <c r="U242" s="114"/>
      <c r="V242" s="115"/>
      <c r="W242" s="33"/>
      <c r="X242" s="3"/>
    </row>
    <row r="243" spans="1:24" ht="21.75" customHeight="1">
      <c r="A243" s="11">
        <f t="shared" si="17"/>
        <v>0</v>
      </c>
      <c r="B243" s="2"/>
      <c r="C243" s="27"/>
      <c r="D243" s="49">
        <f>IF(ISNUMBER(C243),LOOKUP(C243,'工種番号'!$C$4:$C$55,'工種番号'!$D$4:$D$55),"")</f>
      </c>
      <c r="E243" s="55"/>
      <c r="F243" s="107"/>
      <c r="G243" s="108"/>
      <c r="H243" s="108"/>
      <c r="I243" s="109"/>
      <c r="J243" s="84"/>
      <c r="K243" s="29"/>
      <c r="L243" s="31"/>
      <c r="M243" s="53"/>
      <c r="N243" s="110">
        <f t="shared" si="18"/>
      </c>
      <c r="O243" s="111"/>
      <c r="P243" s="66"/>
      <c r="Q243" s="67"/>
      <c r="R243" s="40"/>
      <c r="S243" s="112">
        <f>IF(R243="","",LOOKUP(R243,'工種番号'!$C$4:$C$55,'工種番号'!$D$4:$D$55))</f>
      </c>
      <c r="T243" s="113"/>
      <c r="U243" s="114"/>
      <c r="V243" s="115"/>
      <c r="W243" s="33"/>
      <c r="X243" s="3"/>
    </row>
    <row r="244" spans="1:24" ht="21.75" customHeight="1">
      <c r="A244" s="11">
        <f t="shared" si="17"/>
        <v>0</v>
      </c>
      <c r="B244" s="2"/>
      <c r="C244" s="18"/>
      <c r="D244" s="49">
        <f>IF(ISNUMBER(C244),LOOKUP(C244,'工種番号'!$C$4:$C$55,'工種番号'!$D$4:$D$55),"")</f>
      </c>
      <c r="E244" s="55"/>
      <c r="F244" s="107"/>
      <c r="G244" s="108"/>
      <c r="H244" s="108"/>
      <c r="I244" s="109"/>
      <c r="J244" s="84"/>
      <c r="K244" s="29"/>
      <c r="L244" s="31"/>
      <c r="M244" s="53"/>
      <c r="N244" s="110">
        <f t="shared" si="18"/>
      </c>
      <c r="O244" s="111"/>
      <c r="P244" s="66"/>
      <c r="Q244" s="67"/>
      <c r="R244" s="40"/>
      <c r="S244" s="112">
        <f>IF(R244="","",LOOKUP(R244,'工種番号'!$C$4:$C$55,'工種番号'!$D$4:$D$55))</f>
      </c>
      <c r="T244" s="113"/>
      <c r="U244" s="114"/>
      <c r="V244" s="115"/>
      <c r="W244" s="33"/>
      <c r="X244" s="3"/>
    </row>
    <row r="245" spans="1:24" ht="21.75" customHeight="1">
      <c r="A245" s="11">
        <f t="shared" si="17"/>
        <v>0</v>
      </c>
      <c r="B245" s="2"/>
      <c r="C245" s="18"/>
      <c r="D245" s="49">
        <f>IF(ISNUMBER(C245),LOOKUP(C245,'工種番号'!$C$4:$C$55,'工種番号'!$D$4:$D$55),"")</f>
      </c>
      <c r="E245" s="55"/>
      <c r="F245" s="107"/>
      <c r="G245" s="108"/>
      <c r="H245" s="108"/>
      <c r="I245" s="109"/>
      <c r="J245" s="84"/>
      <c r="K245" s="29"/>
      <c r="L245" s="31"/>
      <c r="M245" s="53"/>
      <c r="N245" s="110">
        <f t="shared" si="18"/>
      </c>
      <c r="O245" s="111"/>
      <c r="P245" s="66"/>
      <c r="Q245" s="67"/>
      <c r="R245" s="40"/>
      <c r="S245" s="112">
        <f>IF(R245="","",LOOKUP(R245,'工種番号'!$C$4:$C$55,'工種番号'!$D$4:$D$55))</f>
      </c>
      <c r="T245" s="113"/>
      <c r="U245" s="114"/>
      <c r="V245" s="115"/>
      <c r="W245" s="33"/>
      <c r="X245" s="3"/>
    </row>
    <row r="246" spans="1:24" ht="21.75" customHeight="1">
      <c r="A246" s="11">
        <f t="shared" si="17"/>
        <v>0</v>
      </c>
      <c r="B246" s="2"/>
      <c r="C246" s="18"/>
      <c r="D246" s="49">
        <f>IF(ISNUMBER(C246),LOOKUP(C246,'工種番号'!$C$4:$C$55,'工種番号'!$D$4:$D$55),"")</f>
      </c>
      <c r="E246" s="55"/>
      <c r="F246" s="107"/>
      <c r="G246" s="108"/>
      <c r="H246" s="108"/>
      <c r="I246" s="109"/>
      <c r="J246" s="84"/>
      <c r="K246" s="29"/>
      <c r="L246" s="31"/>
      <c r="M246" s="53"/>
      <c r="N246" s="110">
        <f t="shared" si="18"/>
      </c>
      <c r="O246" s="111"/>
      <c r="P246" s="66"/>
      <c r="Q246" s="67"/>
      <c r="R246" s="40"/>
      <c r="S246" s="112">
        <f>IF(R246="","",LOOKUP(R246,'工種番号'!$C$4:$C$55,'工種番号'!$D$4:$D$55))</f>
      </c>
      <c r="T246" s="113"/>
      <c r="U246" s="114"/>
      <c r="V246" s="115"/>
      <c r="W246" s="33"/>
      <c r="X246" s="3"/>
    </row>
    <row r="247" spans="1:24" ht="21.75" customHeight="1">
      <c r="A247" s="11">
        <f t="shared" si="17"/>
        <v>0</v>
      </c>
      <c r="B247" s="2"/>
      <c r="C247" s="27"/>
      <c r="D247" s="49">
        <f>IF(ISNUMBER(C247),LOOKUP(C247,'工種番号'!$C$4:$C$55,'工種番号'!$D$4:$D$55),"")</f>
      </c>
      <c r="E247" s="55"/>
      <c r="F247" s="107"/>
      <c r="G247" s="108"/>
      <c r="H247" s="108"/>
      <c r="I247" s="109"/>
      <c r="J247" s="84"/>
      <c r="K247" s="29"/>
      <c r="L247" s="31"/>
      <c r="M247" s="53"/>
      <c r="N247" s="110">
        <f t="shared" si="18"/>
      </c>
      <c r="O247" s="111"/>
      <c r="P247" s="66"/>
      <c r="Q247" s="67"/>
      <c r="R247" s="40"/>
      <c r="S247" s="112">
        <f>IF(R247="","",LOOKUP(R247,'工種番号'!$C$4:$C$55,'工種番号'!$D$4:$D$55))</f>
      </c>
      <c r="T247" s="113"/>
      <c r="U247" s="114"/>
      <c r="V247" s="115"/>
      <c r="W247" s="33"/>
      <c r="X247" s="3"/>
    </row>
    <row r="248" spans="1:24" ht="21.75" customHeight="1">
      <c r="A248" s="11">
        <f t="shared" si="17"/>
        <v>0</v>
      </c>
      <c r="B248" s="2"/>
      <c r="C248" s="27"/>
      <c r="D248" s="49">
        <f>IF(ISNUMBER(C248),LOOKUP(C248,'工種番号'!$C$4:$C$55,'工種番号'!$D$4:$D$55),"")</f>
      </c>
      <c r="E248" s="55"/>
      <c r="F248" s="107"/>
      <c r="G248" s="108"/>
      <c r="H248" s="108"/>
      <c r="I248" s="109"/>
      <c r="J248" s="84"/>
      <c r="K248" s="29"/>
      <c r="L248" s="31"/>
      <c r="M248" s="53"/>
      <c r="N248" s="110">
        <f t="shared" si="18"/>
      </c>
      <c r="O248" s="111"/>
      <c r="P248" s="66"/>
      <c r="Q248" s="67"/>
      <c r="R248" s="40"/>
      <c r="S248" s="112">
        <f>IF(R248="","",LOOKUP(R248,'工種番号'!$C$4:$C$55,'工種番号'!$D$4:$D$55))</f>
      </c>
      <c r="T248" s="113"/>
      <c r="U248" s="114"/>
      <c r="V248" s="115"/>
      <c r="W248" s="33"/>
      <c r="X248" s="3"/>
    </row>
    <row r="249" spans="1:24" ht="21.75" customHeight="1" thickBot="1">
      <c r="A249" s="11">
        <f t="shared" si="17"/>
        <v>0</v>
      </c>
      <c r="B249" s="2"/>
      <c r="C249" s="18"/>
      <c r="D249" s="49">
        <f>IF(ISNUMBER(C249),LOOKUP(C249,'工種番号'!$C$4:$C$55,'工種番号'!$D$4:$D$55),"")</f>
      </c>
      <c r="E249" s="55"/>
      <c r="F249" s="107"/>
      <c r="G249" s="108"/>
      <c r="H249" s="108"/>
      <c r="I249" s="109"/>
      <c r="J249" s="84"/>
      <c r="K249" s="29"/>
      <c r="L249" s="31"/>
      <c r="M249" s="53"/>
      <c r="N249" s="110">
        <f t="shared" si="18"/>
      </c>
      <c r="O249" s="111"/>
      <c r="P249" s="66"/>
      <c r="Q249" s="67"/>
      <c r="R249" s="41"/>
      <c r="S249" s="116">
        <f>IF(R249="","",LOOKUP(R249,'工種番号'!$C$4:$C$55,'工種番号'!$D$4:$D$55))</f>
      </c>
      <c r="T249" s="117"/>
      <c r="U249" s="118"/>
      <c r="V249" s="119"/>
      <c r="W249" s="34"/>
      <c r="X249" s="3"/>
    </row>
    <row r="250" spans="1:24" ht="21.75" customHeight="1">
      <c r="A250" s="11"/>
      <c r="B250" s="2"/>
      <c r="C250" s="120" t="s">
        <v>10</v>
      </c>
      <c r="D250" s="121"/>
      <c r="E250" s="37" t="s">
        <v>15</v>
      </c>
      <c r="F250" s="120" t="s">
        <v>16</v>
      </c>
      <c r="G250" s="122"/>
      <c r="H250" s="122"/>
      <c r="I250" s="122"/>
      <c r="J250" s="83"/>
      <c r="K250" s="37" t="s">
        <v>17</v>
      </c>
      <c r="L250" s="37" t="s">
        <v>18</v>
      </c>
      <c r="M250" s="54" t="s">
        <v>19</v>
      </c>
      <c r="N250" s="123" t="s">
        <v>20</v>
      </c>
      <c r="O250" s="124"/>
      <c r="P250" s="68"/>
      <c r="Q250" s="67"/>
      <c r="R250" s="125" t="s">
        <v>21</v>
      </c>
      <c r="S250" s="126"/>
      <c r="T250" s="126"/>
      <c r="U250" s="127" t="s">
        <v>22</v>
      </c>
      <c r="V250" s="127"/>
      <c r="W250" s="128"/>
      <c r="X250" s="3"/>
    </row>
    <row r="251" spans="1:24" ht="21.75" customHeight="1">
      <c r="A251" s="11">
        <f t="shared" si="17"/>
        <v>0</v>
      </c>
      <c r="B251" s="2"/>
      <c r="C251" s="18"/>
      <c r="D251" s="48">
        <f>IF(ISNUMBER(C251),LOOKUP(C251,'工種番号'!$C$4:$C$55,'工種番号'!$D$4:$D$55),"")</f>
      </c>
      <c r="E251" s="55"/>
      <c r="F251" s="107"/>
      <c r="G251" s="108"/>
      <c r="H251" s="108"/>
      <c r="I251" s="109"/>
      <c r="J251" s="84"/>
      <c r="K251" s="29"/>
      <c r="L251" s="31"/>
      <c r="M251" s="53"/>
      <c r="N251" s="110">
        <f aca="true" t="shared" si="19" ref="N251:N273">IF(ISBLANK(M251),"",ROUND(K251*M251,0))</f>
      </c>
      <c r="O251" s="111"/>
      <c r="P251" s="66"/>
      <c r="Q251" s="67"/>
      <c r="R251" s="38"/>
      <c r="S251" s="112">
        <f>IF(R251="","",LOOKUP(R251,'工種番号'!$C$4:$C$55,'工種番号'!$D$4:$D$55))</f>
      </c>
      <c r="T251" s="113"/>
      <c r="U251" s="114"/>
      <c r="V251" s="115"/>
      <c r="W251" s="33"/>
      <c r="X251" s="3"/>
    </row>
    <row r="252" spans="1:24" ht="21.75" customHeight="1">
      <c r="A252" s="11">
        <f t="shared" si="17"/>
        <v>0</v>
      </c>
      <c r="B252" s="2"/>
      <c r="C252" s="27"/>
      <c r="D252" s="49">
        <f>IF(ISNUMBER(C252),LOOKUP(C252,'工種番号'!$C$4:$C$55,'工種番号'!$D$4:$D$55),"")</f>
      </c>
      <c r="E252" s="55"/>
      <c r="F252" s="107"/>
      <c r="G252" s="108"/>
      <c r="H252" s="108"/>
      <c r="I252" s="109"/>
      <c r="J252" s="84"/>
      <c r="K252" s="29"/>
      <c r="L252" s="31"/>
      <c r="M252" s="53"/>
      <c r="N252" s="110">
        <f t="shared" si="19"/>
      </c>
      <c r="O252" s="111"/>
      <c r="P252" s="66"/>
      <c r="Q252" s="67"/>
      <c r="R252" s="38"/>
      <c r="S252" s="112">
        <f>IF(R252="","",LOOKUP(R252,'工種番号'!$C$4:$C$55,'工種番号'!$D$4:$D$55))</f>
      </c>
      <c r="T252" s="113"/>
      <c r="U252" s="114"/>
      <c r="V252" s="115"/>
      <c r="W252" s="33"/>
      <c r="X252" s="3"/>
    </row>
    <row r="253" spans="1:24" ht="21.75" customHeight="1">
      <c r="A253" s="11">
        <f t="shared" si="17"/>
        <v>0</v>
      </c>
      <c r="B253" s="2"/>
      <c r="C253" s="27"/>
      <c r="D253" s="49">
        <f>IF(ISNUMBER(C253),LOOKUP(C253,'工種番号'!$C$4:$C$55,'工種番号'!$D$4:$D$55),"")</f>
      </c>
      <c r="E253" s="55"/>
      <c r="F253" s="107"/>
      <c r="G253" s="108"/>
      <c r="H253" s="108"/>
      <c r="I253" s="109"/>
      <c r="J253" s="84"/>
      <c r="K253" s="29"/>
      <c r="L253" s="31"/>
      <c r="M253" s="53"/>
      <c r="N253" s="110">
        <f t="shared" si="19"/>
      </c>
      <c r="O253" s="111"/>
      <c r="P253" s="66"/>
      <c r="Q253" s="67"/>
      <c r="R253" s="38"/>
      <c r="S253" s="112">
        <f>IF(R253="","",LOOKUP(R253,'工種番号'!$C$4:$C$55,'工種番号'!$D$4:$D$55))</f>
      </c>
      <c r="T253" s="113"/>
      <c r="U253" s="114"/>
      <c r="V253" s="115"/>
      <c r="W253" s="33"/>
      <c r="X253" s="3"/>
    </row>
    <row r="254" spans="1:24" ht="21.75" customHeight="1">
      <c r="A254" s="11">
        <f t="shared" si="17"/>
        <v>0</v>
      </c>
      <c r="B254" s="2"/>
      <c r="C254" s="27"/>
      <c r="D254" s="49">
        <f>IF(ISNUMBER(C254),LOOKUP(C254,'工種番号'!$C$4:$C$55,'工種番号'!$D$4:$D$55),"")</f>
      </c>
      <c r="E254" s="55"/>
      <c r="F254" s="107"/>
      <c r="G254" s="108"/>
      <c r="H254" s="108"/>
      <c r="I254" s="109"/>
      <c r="J254" s="84"/>
      <c r="K254" s="29"/>
      <c r="L254" s="31"/>
      <c r="M254" s="53"/>
      <c r="N254" s="110">
        <f t="shared" si="19"/>
      </c>
      <c r="O254" s="111"/>
      <c r="P254" s="66"/>
      <c r="Q254" s="67"/>
      <c r="R254" s="39"/>
      <c r="S254" s="112">
        <f>IF(R254="","",LOOKUP(R254,'工種番号'!$C$4:$C$55,'工種番号'!$D$4:$D$55))</f>
      </c>
      <c r="T254" s="113"/>
      <c r="U254" s="114"/>
      <c r="V254" s="115"/>
      <c r="W254" s="33"/>
      <c r="X254" s="3"/>
    </row>
    <row r="255" spans="1:24" ht="21.75" customHeight="1">
      <c r="A255" s="11">
        <f t="shared" si="17"/>
        <v>0</v>
      </c>
      <c r="B255" s="2"/>
      <c r="C255" s="27"/>
      <c r="D255" s="49">
        <f>IF(ISNUMBER(C255),LOOKUP(C255,'工種番号'!$C$4:$C$55,'工種番号'!$D$4:$D$55),"")</f>
      </c>
      <c r="E255" s="55"/>
      <c r="F255" s="107"/>
      <c r="G255" s="108"/>
      <c r="H255" s="108"/>
      <c r="I255" s="109"/>
      <c r="J255" s="84"/>
      <c r="K255" s="29"/>
      <c r="L255" s="31"/>
      <c r="M255" s="53"/>
      <c r="N255" s="110">
        <f t="shared" si="19"/>
      </c>
      <c r="O255" s="111"/>
      <c r="P255" s="66"/>
      <c r="Q255" s="67"/>
      <c r="R255" s="39"/>
      <c r="S255" s="112">
        <f>IF(R255="","",LOOKUP(R255,'工種番号'!$C$4:$C$55,'工種番号'!$D$4:$D$55))</f>
      </c>
      <c r="T255" s="113"/>
      <c r="U255" s="114"/>
      <c r="V255" s="115"/>
      <c r="W255" s="33"/>
      <c r="X255" s="3"/>
    </row>
    <row r="256" spans="1:24" ht="21.75" customHeight="1">
      <c r="A256" s="11">
        <f t="shared" si="17"/>
        <v>0</v>
      </c>
      <c r="B256" s="2"/>
      <c r="C256" s="18"/>
      <c r="D256" s="49">
        <f>IF(ISNUMBER(C256),LOOKUP(C256,'工種番号'!$C$4:$C$55,'工種番号'!$D$4:$D$55),"")</f>
      </c>
      <c r="E256" s="55"/>
      <c r="F256" s="107"/>
      <c r="G256" s="108"/>
      <c r="H256" s="108"/>
      <c r="I256" s="109"/>
      <c r="J256" s="84"/>
      <c r="K256" s="29"/>
      <c r="L256" s="31"/>
      <c r="M256" s="53"/>
      <c r="N256" s="110">
        <f t="shared" si="19"/>
      </c>
      <c r="O256" s="111"/>
      <c r="P256" s="66"/>
      <c r="Q256" s="67"/>
      <c r="R256" s="39"/>
      <c r="S256" s="112">
        <f>IF(R256="","",LOOKUP(R256,'工種番号'!$C$4:$C$55,'工種番号'!$D$4:$D$55))</f>
      </c>
      <c r="T256" s="113"/>
      <c r="U256" s="114"/>
      <c r="V256" s="115"/>
      <c r="W256" s="33"/>
      <c r="X256" s="3"/>
    </row>
    <row r="257" spans="1:24" ht="21.75" customHeight="1">
      <c r="A257" s="11">
        <f t="shared" si="17"/>
        <v>0</v>
      </c>
      <c r="B257" s="2"/>
      <c r="C257" s="27"/>
      <c r="D257" s="49">
        <f>IF(ISNUMBER(C257),LOOKUP(C257,'工種番号'!$C$4:$C$55,'工種番号'!$D$4:$D$55),"")</f>
      </c>
      <c r="E257" s="55"/>
      <c r="F257" s="107"/>
      <c r="G257" s="108"/>
      <c r="H257" s="108"/>
      <c r="I257" s="109"/>
      <c r="J257" s="84"/>
      <c r="K257" s="29"/>
      <c r="L257" s="31"/>
      <c r="M257" s="53"/>
      <c r="N257" s="110">
        <f t="shared" si="19"/>
      </c>
      <c r="O257" s="111"/>
      <c r="P257" s="66"/>
      <c r="Q257" s="67"/>
      <c r="R257" s="39"/>
      <c r="S257" s="112">
        <f>IF(R257="","",LOOKUP(R257,'工種番号'!$C$4:$C$55,'工種番号'!$D$4:$D$55))</f>
      </c>
      <c r="T257" s="113"/>
      <c r="U257" s="114"/>
      <c r="V257" s="115"/>
      <c r="W257" s="33"/>
      <c r="X257" s="3"/>
    </row>
    <row r="258" spans="1:24" ht="21.75" customHeight="1">
      <c r="A258" s="11">
        <f t="shared" si="17"/>
        <v>0</v>
      </c>
      <c r="B258" s="2"/>
      <c r="C258" s="27"/>
      <c r="D258" s="49">
        <f>IF(ISNUMBER(C258),LOOKUP(C258,'工種番号'!$C$4:$C$55,'工種番号'!$D$4:$D$55),"")</f>
      </c>
      <c r="E258" s="55"/>
      <c r="F258" s="107"/>
      <c r="G258" s="108"/>
      <c r="H258" s="108"/>
      <c r="I258" s="109"/>
      <c r="J258" s="84"/>
      <c r="K258" s="29"/>
      <c r="L258" s="31"/>
      <c r="M258" s="53"/>
      <c r="N258" s="110">
        <f t="shared" si="19"/>
      </c>
      <c r="O258" s="111"/>
      <c r="P258" s="66"/>
      <c r="Q258" s="67"/>
      <c r="R258" s="39"/>
      <c r="S258" s="112">
        <f>IF(R258="","",LOOKUP(R258,'工種番号'!$C$4:$C$55,'工種番号'!$D$4:$D$55))</f>
      </c>
      <c r="T258" s="113"/>
      <c r="U258" s="114"/>
      <c r="V258" s="115"/>
      <c r="W258" s="33"/>
      <c r="X258" s="3"/>
    </row>
    <row r="259" spans="1:24" ht="21.75" customHeight="1">
      <c r="A259" s="11">
        <f t="shared" si="17"/>
        <v>0</v>
      </c>
      <c r="B259" s="2"/>
      <c r="C259" s="27"/>
      <c r="D259" s="49">
        <f>IF(ISNUMBER(C259),LOOKUP(C259,'工種番号'!$C$4:$C$55,'工種番号'!$D$4:$D$55),"")</f>
      </c>
      <c r="E259" s="55"/>
      <c r="F259" s="107"/>
      <c r="G259" s="108"/>
      <c r="H259" s="108"/>
      <c r="I259" s="109"/>
      <c r="J259" s="84"/>
      <c r="K259" s="29"/>
      <c r="L259" s="31"/>
      <c r="M259" s="53"/>
      <c r="N259" s="110">
        <f t="shared" si="19"/>
      </c>
      <c r="O259" s="111"/>
      <c r="P259" s="66"/>
      <c r="Q259" s="67"/>
      <c r="R259" s="39"/>
      <c r="S259" s="112">
        <f>IF(R259="","",LOOKUP(R259,'工種番号'!$C$4:$C$55,'工種番号'!$D$4:$D$55))</f>
      </c>
      <c r="T259" s="113"/>
      <c r="U259" s="114"/>
      <c r="V259" s="115"/>
      <c r="W259" s="33"/>
      <c r="X259" s="3"/>
    </row>
    <row r="260" spans="1:24" ht="21.75" customHeight="1">
      <c r="A260" s="11">
        <f t="shared" si="17"/>
        <v>0</v>
      </c>
      <c r="B260" s="2"/>
      <c r="C260" s="27"/>
      <c r="D260" s="49">
        <f>IF(ISNUMBER(C260),LOOKUP(C260,'工種番号'!$C$4:$C$55,'工種番号'!$D$4:$D$55),"")</f>
      </c>
      <c r="E260" s="55"/>
      <c r="F260" s="107"/>
      <c r="G260" s="108"/>
      <c r="H260" s="108"/>
      <c r="I260" s="109"/>
      <c r="J260" s="84"/>
      <c r="K260" s="29"/>
      <c r="L260" s="31"/>
      <c r="M260" s="53"/>
      <c r="N260" s="110">
        <f t="shared" si="19"/>
      </c>
      <c r="O260" s="111"/>
      <c r="P260" s="66"/>
      <c r="Q260" s="67"/>
      <c r="R260" s="40"/>
      <c r="S260" s="112">
        <f>IF(R260="","",LOOKUP(R260,'工種番号'!$C$4:$C$55,'工種番号'!$D$4:$D$55))</f>
      </c>
      <c r="T260" s="113"/>
      <c r="U260" s="114"/>
      <c r="V260" s="115"/>
      <c r="W260" s="33"/>
      <c r="X260" s="3"/>
    </row>
    <row r="261" spans="1:24" ht="21.75" customHeight="1">
      <c r="A261" s="11">
        <f t="shared" si="17"/>
        <v>0</v>
      </c>
      <c r="B261" s="2"/>
      <c r="C261" s="18"/>
      <c r="D261" s="49">
        <f>IF(ISNUMBER(C261),LOOKUP(C261,'工種番号'!$C$4:$C$55,'工種番号'!$D$4:$D$55),"")</f>
      </c>
      <c r="E261" s="55"/>
      <c r="F261" s="107"/>
      <c r="G261" s="108"/>
      <c r="H261" s="108"/>
      <c r="I261" s="109"/>
      <c r="J261" s="84"/>
      <c r="K261" s="29"/>
      <c r="L261" s="31"/>
      <c r="M261" s="53"/>
      <c r="N261" s="110">
        <f t="shared" si="19"/>
      </c>
      <c r="O261" s="111"/>
      <c r="P261" s="66"/>
      <c r="Q261" s="67"/>
      <c r="R261" s="40"/>
      <c r="S261" s="112">
        <f>IF(R261="","",LOOKUP(R261,'工種番号'!$C$4:$C$55,'工種番号'!$D$4:$D$55))</f>
      </c>
      <c r="T261" s="113"/>
      <c r="U261" s="114"/>
      <c r="V261" s="115"/>
      <c r="W261" s="33"/>
      <c r="X261" s="3"/>
    </row>
    <row r="262" spans="1:24" ht="21.75" customHeight="1">
      <c r="A262" s="11">
        <f t="shared" si="17"/>
        <v>0</v>
      </c>
      <c r="B262" s="2"/>
      <c r="C262" s="18"/>
      <c r="D262" s="49">
        <f>IF(ISNUMBER(C262),LOOKUP(C262,'工種番号'!$C$4:$C$55,'工種番号'!$D$4:$D$55),"")</f>
      </c>
      <c r="E262" s="55"/>
      <c r="F262" s="107"/>
      <c r="G262" s="108"/>
      <c r="H262" s="108"/>
      <c r="I262" s="109"/>
      <c r="J262" s="84"/>
      <c r="K262" s="29"/>
      <c r="L262" s="31"/>
      <c r="M262" s="53"/>
      <c r="N262" s="110">
        <f t="shared" si="19"/>
      </c>
      <c r="O262" s="111"/>
      <c r="P262" s="66"/>
      <c r="Q262" s="67"/>
      <c r="R262" s="40"/>
      <c r="S262" s="112">
        <f>IF(R262="","",LOOKUP(R262,'工種番号'!$C$4:$C$55,'工種番号'!$D$4:$D$55))</f>
      </c>
      <c r="T262" s="113"/>
      <c r="U262" s="114"/>
      <c r="V262" s="115"/>
      <c r="W262" s="33"/>
      <c r="X262" s="3"/>
    </row>
    <row r="263" spans="1:24" ht="21.75" customHeight="1">
      <c r="A263" s="11">
        <f t="shared" si="17"/>
        <v>0</v>
      </c>
      <c r="B263" s="2"/>
      <c r="C263" s="27"/>
      <c r="D263" s="49">
        <f>IF(ISNUMBER(C263),LOOKUP(C263,'工種番号'!$C$4:$C$55,'工種番号'!$D$4:$D$55),"")</f>
      </c>
      <c r="E263" s="55"/>
      <c r="F263" s="107"/>
      <c r="G263" s="108"/>
      <c r="H263" s="108"/>
      <c r="I263" s="109"/>
      <c r="J263" s="84"/>
      <c r="K263" s="29"/>
      <c r="L263" s="31"/>
      <c r="M263" s="53"/>
      <c r="N263" s="110">
        <f t="shared" si="19"/>
      </c>
      <c r="O263" s="111"/>
      <c r="P263" s="66"/>
      <c r="Q263" s="67"/>
      <c r="R263" s="40"/>
      <c r="S263" s="112">
        <f>IF(R263="","",LOOKUP(R263,'工種番号'!$C$4:$C$55,'工種番号'!$D$4:$D$55))</f>
      </c>
      <c r="T263" s="113"/>
      <c r="U263" s="114"/>
      <c r="V263" s="115"/>
      <c r="W263" s="33"/>
      <c r="X263" s="3"/>
    </row>
    <row r="264" spans="1:24" ht="21.75" customHeight="1">
      <c r="A264" s="11">
        <f t="shared" si="17"/>
        <v>0</v>
      </c>
      <c r="B264" s="2"/>
      <c r="C264" s="27"/>
      <c r="D264" s="49">
        <f>IF(ISNUMBER(C264),LOOKUP(C264,'工種番号'!$C$4:$C$55,'工種番号'!$D$4:$D$55),"")</f>
      </c>
      <c r="E264" s="55"/>
      <c r="F264" s="107"/>
      <c r="G264" s="108"/>
      <c r="H264" s="108"/>
      <c r="I264" s="109"/>
      <c r="J264" s="84"/>
      <c r="K264" s="29"/>
      <c r="L264" s="31"/>
      <c r="M264" s="53"/>
      <c r="N264" s="110">
        <f t="shared" si="19"/>
      </c>
      <c r="O264" s="111"/>
      <c r="P264" s="66"/>
      <c r="Q264" s="67"/>
      <c r="R264" s="40"/>
      <c r="S264" s="112">
        <f>IF(R264="","",LOOKUP(R264,'工種番号'!$C$4:$C$55,'工種番号'!$D$4:$D$55))</f>
      </c>
      <c r="T264" s="113"/>
      <c r="U264" s="114"/>
      <c r="V264" s="115"/>
      <c r="W264" s="33"/>
      <c r="X264" s="3"/>
    </row>
    <row r="265" spans="1:24" ht="21.75" customHeight="1">
      <c r="A265" s="11">
        <f t="shared" si="17"/>
        <v>0</v>
      </c>
      <c r="B265" s="2"/>
      <c r="C265" s="27"/>
      <c r="D265" s="49">
        <f>IF(ISNUMBER(C265),LOOKUP(C265,'工種番号'!$C$4:$C$55,'工種番号'!$D$4:$D$55),"")</f>
      </c>
      <c r="E265" s="55"/>
      <c r="F265" s="107"/>
      <c r="G265" s="108"/>
      <c r="H265" s="108"/>
      <c r="I265" s="109"/>
      <c r="J265" s="84"/>
      <c r="K265" s="29"/>
      <c r="L265" s="31"/>
      <c r="M265" s="53"/>
      <c r="N265" s="110">
        <f t="shared" si="19"/>
      </c>
      <c r="O265" s="111"/>
      <c r="P265" s="66"/>
      <c r="Q265" s="67"/>
      <c r="R265" s="40"/>
      <c r="S265" s="112">
        <f>IF(R265="","",LOOKUP(R265,'工種番号'!$C$4:$C$55,'工種番号'!$D$4:$D$55))</f>
      </c>
      <c r="T265" s="113"/>
      <c r="U265" s="114"/>
      <c r="V265" s="115"/>
      <c r="W265" s="33"/>
      <c r="X265" s="3"/>
    </row>
    <row r="266" spans="1:24" ht="21.75" customHeight="1">
      <c r="A266" s="11">
        <f t="shared" si="17"/>
        <v>0</v>
      </c>
      <c r="B266" s="2"/>
      <c r="C266" s="27"/>
      <c r="D266" s="49">
        <f>IF(ISNUMBER(C266),LOOKUP(C266,'工種番号'!$C$4:$C$55,'工種番号'!$D$4:$D$55),"")</f>
      </c>
      <c r="E266" s="55"/>
      <c r="F266" s="107"/>
      <c r="G266" s="108"/>
      <c r="H266" s="108"/>
      <c r="I266" s="109"/>
      <c r="J266" s="84"/>
      <c r="K266" s="29"/>
      <c r="L266" s="31"/>
      <c r="M266" s="53"/>
      <c r="N266" s="110">
        <f t="shared" si="19"/>
      </c>
      <c r="O266" s="111"/>
      <c r="P266" s="66"/>
      <c r="Q266" s="67"/>
      <c r="R266" s="40"/>
      <c r="S266" s="112">
        <f>IF(R266="","",LOOKUP(R266,'工種番号'!$C$4:$C$55,'工種番号'!$D$4:$D$55))</f>
      </c>
      <c r="T266" s="113"/>
      <c r="U266" s="114"/>
      <c r="V266" s="115"/>
      <c r="W266" s="33"/>
      <c r="X266" s="3"/>
    </row>
    <row r="267" spans="1:24" ht="21.75" customHeight="1">
      <c r="A267" s="11">
        <f t="shared" si="17"/>
        <v>0</v>
      </c>
      <c r="B267" s="2"/>
      <c r="C267" s="27"/>
      <c r="D267" s="49">
        <f>IF(ISNUMBER(C267),LOOKUP(C267,'工種番号'!$C$4:$C$55,'工種番号'!$D$4:$D$55),"")</f>
      </c>
      <c r="E267" s="55"/>
      <c r="F267" s="107"/>
      <c r="G267" s="108"/>
      <c r="H267" s="108"/>
      <c r="I267" s="109"/>
      <c r="J267" s="84"/>
      <c r="K267" s="29"/>
      <c r="L267" s="31"/>
      <c r="M267" s="53"/>
      <c r="N267" s="110">
        <f t="shared" si="19"/>
      </c>
      <c r="O267" s="111"/>
      <c r="P267" s="66"/>
      <c r="Q267" s="67"/>
      <c r="R267" s="40"/>
      <c r="S267" s="112">
        <f>IF(R267="","",LOOKUP(R267,'工種番号'!$C$4:$C$55,'工種番号'!$D$4:$D$55))</f>
      </c>
      <c r="T267" s="113"/>
      <c r="U267" s="114"/>
      <c r="V267" s="115"/>
      <c r="W267" s="33"/>
      <c r="X267" s="3"/>
    </row>
    <row r="268" spans="1:24" ht="21.75" customHeight="1">
      <c r="A268" s="11">
        <f t="shared" si="17"/>
        <v>0</v>
      </c>
      <c r="B268" s="2"/>
      <c r="C268" s="18"/>
      <c r="D268" s="49">
        <f>IF(ISNUMBER(C268),LOOKUP(C268,'工種番号'!$C$4:$C$55,'工種番号'!$D$4:$D$55),"")</f>
      </c>
      <c r="E268" s="55"/>
      <c r="F268" s="107"/>
      <c r="G268" s="108"/>
      <c r="H268" s="108"/>
      <c r="I268" s="109"/>
      <c r="J268" s="84"/>
      <c r="K268" s="29"/>
      <c r="L268" s="31"/>
      <c r="M268" s="53"/>
      <c r="N268" s="110">
        <f t="shared" si="19"/>
      </c>
      <c r="O268" s="111"/>
      <c r="P268" s="66"/>
      <c r="Q268" s="67"/>
      <c r="R268" s="40"/>
      <c r="S268" s="112">
        <f>IF(R268="","",LOOKUP(R268,'工種番号'!$C$4:$C$55,'工種番号'!$D$4:$D$55))</f>
      </c>
      <c r="T268" s="113"/>
      <c r="U268" s="114"/>
      <c r="V268" s="115"/>
      <c r="W268" s="33"/>
      <c r="X268" s="3"/>
    </row>
    <row r="269" spans="1:24" ht="21.75" customHeight="1">
      <c r="A269" s="11">
        <f t="shared" si="17"/>
        <v>0</v>
      </c>
      <c r="B269" s="2"/>
      <c r="C269" s="18"/>
      <c r="D269" s="49">
        <f>IF(ISNUMBER(C269),LOOKUP(C269,'工種番号'!$C$4:$C$55,'工種番号'!$D$4:$D$55),"")</f>
      </c>
      <c r="E269" s="55"/>
      <c r="F269" s="107"/>
      <c r="G269" s="108"/>
      <c r="H269" s="108"/>
      <c r="I269" s="109"/>
      <c r="J269" s="84"/>
      <c r="K269" s="29"/>
      <c r="L269" s="31"/>
      <c r="M269" s="53"/>
      <c r="N269" s="110">
        <f t="shared" si="19"/>
      </c>
      <c r="O269" s="111"/>
      <c r="P269" s="66"/>
      <c r="Q269" s="67"/>
      <c r="R269" s="40"/>
      <c r="S269" s="112">
        <f>IF(R269="","",LOOKUP(R269,'工種番号'!$C$4:$C$55,'工種番号'!$D$4:$D$55))</f>
      </c>
      <c r="T269" s="113"/>
      <c r="U269" s="114"/>
      <c r="V269" s="115"/>
      <c r="W269" s="33"/>
      <c r="X269" s="3"/>
    </row>
    <row r="270" spans="1:24" ht="21.75" customHeight="1">
      <c r="A270" s="11">
        <f t="shared" si="17"/>
        <v>0</v>
      </c>
      <c r="B270" s="2"/>
      <c r="C270" s="18"/>
      <c r="D270" s="49">
        <f>IF(ISNUMBER(C270),LOOKUP(C270,'工種番号'!$C$4:$C$55,'工種番号'!$D$4:$D$55),"")</f>
      </c>
      <c r="E270" s="55"/>
      <c r="F270" s="107"/>
      <c r="G270" s="108"/>
      <c r="H270" s="108"/>
      <c r="I270" s="109"/>
      <c r="J270" s="84"/>
      <c r="K270" s="29"/>
      <c r="L270" s="31"/>
      <c r="M270" s="53"/>
      <c r="N270" s="110">
        <f t="shared" si="19"/>
      </c>
      <c r="O270" s="111"/>
      <c r="P270" s="66"/>
      <c r="Q270" s="67"/>
      <c r="R270" s="40"/>
      <c r="S270" s="112">
        <f>IF(R270="","",LOOKUP(R270,'工種番号'!$C$4:$C$55,'工種番号'!$D$4:$D$55))</f>
      </c>
      <c r="T270" s="113"/>
      <c r="U270" s="114"/>
      <c r="V270" s="115"/>
      <c r="W270" s="33"/>
      <c r="X270" s="3"/>
    </row>
    <row r="271" spans="1:24" ht="21.75" customHeight="1">
      <c r="A271" s="11">
        <f t="shared" si="17"/>
        <v>0</v>
      </c>
      <c r="B271" s="2"/>
      <c r="C271" s="27"/>
      <c r="D271" s="49">
        <f>IF(ISNUMBER(C271),LOOKUP(C271,'工種番号'!$C$4:$C$55,'工種番号'!$D$4:$D$55),"")</f>
      </c>
      <c r="E271" s="55"/>
      <c r="F271" s="107"/>
      <c r="G271" s="108"/>
      <c r="H271" s="108"/>
      <c r="I271" s="109"/>
      <c r="J271" s="84"/>
      <c r="K271" s="29"/>
      <c r="L271" s="31"/>
      <c r="M271" s="53"/>
      <c r="N271" s="110">
        <f t="shared" si="19"/>
      </c>
      <c r="O271" s="111"/>
      <c r="P271" s="66"/>
      <c r="Q271" s="67"/>
      <c r="R271" s="40"/>
      <c r="S271" s="112">
        <f>IF(R271="","",LOOKUP(R271,'工種番号'!$C$4:$C$55,'工種番号'!$D$4:$D$55))</f>
      </c>
      <c r="T271" s="113"/>
      <c r="U271" s="114"/>
      <c r="V271" s="115"/>
      <c r="W271" s="33"/>
      <c r="X271" s="3"/>
    </row>
    <row r="272" spans="1:24" ht="21.75" customHeight="1">
      <c r="A272" s="11">
        <f t="shared" si="17"/>
        <v>0</v>
      </c>
      <c r="B272" s="2"/>
      <c r="C272" s="27"/>
      <c r="D272" s="49">
        <f>IF(ISNUMBER(C272),LOOKUP(C272,'工種番号'!$C$4:$C$55,'工種番号'!$D$4:$D$55),"")</f>
      </c>
      <c r="E272" s="55"/>
      <c r="F272" s="107"/>
      <c r="G272" s="108"/>
      <c r="H272" s="108"/>
      <c r="I272" s="109"/>
      <c r="J272" s="84"/>
      <c r="K272" s="29"/>
      <c r="L272" s="31"/>
      <c r="M272" s="53"/>
      <c r="N272" s="110">
        <f t="shared" si="19"/>
      </c>
      <c r="O272" s="111"/>
      <c r="P272" s="66"/>
      <c r="Q272" s="67"/>
      <c r="R272" s="40"/>
      <c r="S272" s="112">
        <f>IF(R272="","",LOOKUP(R272,'工種番号'!$C$4:$C$55,'工種番号'!$D$4:$D$55))</f>
      </c>
      <c r="T272" s="113"/>
      <c r="U272" s="114"/>
      <c r="V272" s="115"/>
      <c r="W272" s="33"/>
      <c r="X272" s="3"/>
    </row>
    <row r="273" spans="1:24" ht="21.75" customHeight="1" thickBot="1">
      <c r="A273" s="11">
        <f t="shared" si="17"/>
        <v>0</v>
      </c>
      <c r="B273" s="2"/>
      <c r="C273" s="18"/>
      <c r="D273" s="49">
        <f>IF(ISNUMBER(C273),LOOKUP(C273,'工種番号'!$C$4:$C$55,'工種番号'!$D$4:$D$55),"")</f>
      </c>
      <c r="E273" s="55"/>
      <c r="F273" s="107"/>
      <c r="G273" s="108"/>
      <c r="H273" s="108"/>
      <c r="I273" s="109"/>
      <c r="J273" s="84"/>
      <c r="K273" s="29"/>
      <c r="L273" s="31"/>
      <c r="M273" s="53"/>
      <c r="N273" s="110">
        <f t="shared" si="19"/>
      </c>
      <c r="O273" s="111"/>
      <c r="P273" s="66"/>
      <c r="Q273" s="67"/>
      <c r="R273" s="41"/>
      <c r="S273" s="116">
        <f>IF(R273="","",LOOKUP(R273,'工種番号'!$C$4:$C$55,'工種番号'!$D$4:$D$55))</f>
      </c>
      <c r="T273" s="117"/>
      <c r="U273" s="118"/>
      <c r="V273" s="119"/>
      <c r="W273" s="34"/>
      <c r="X273" s="3"/>
    </row>
    <row r="274" spans="1:24" ht="21.75" customHeight="1">
      <c r="A274" s="11"/>
      <c r="B274" s="2"/>
      <c r="C274" s="120" t="s">
        <v>10</v>
      </c>
      <c r="D274" s="121"/>
      <c r="E274" s="37" t="s">
        <v>15</v>
      </c>
      <c r="F274" s="120" t="s">
        <v>16</v>
      </c>
      <c r="G274" s="122"/>
      <c r="H274" s="122"/>
      <c r="I274" s="122"/>
      <c r="J274" s="83"/>
      <c r="K274" s="37" t="s">
        <v>17</v>
      </c>
      <c r="L274" s="37" t="s">
        <v>18</v>
      </c>
      <c r="M274" s="54" t="s">
        <v>19</v>
      </c>
      <c r="N274" s="123" t="s">
        <v>20</v>
      </c>
      <c r="O274" s="124"/>
      <c r="P274" s="68"/>
      <c r="Q274" s="67"/>
      <c r="R274" s="125" t="s">
        <v>21</v>
      </c>
      <c r="S274" s="126"/>
      <c r="T274" s="126"/>
      <c r="U274" s="127" t="s">
        <v>22</v>
      </c>
      <c r="V274" s="127"/>
      <c r="W274" s="128"/>
      <c r="X274" s="3"/>
    </row>
    <row r="275" spans="1:24" ht="21.75" customHeight="1">
      <c r="A275" s="11">
        <f t="shared" si="17"/>
        <v>0</v>
      </c>
      <c r="B275" s="2"/>
      <c r="C275" s="18"/>
      <c r="D275" s="48">
        <f>IF(ISNUMBER(C275),LOOKUP(C275,'工種番号'!$C$4:$C$55,'工種番号'!$D$4:$D$55),"")</f>
      </c>
      <c r="E275" s="55"/>
      <c r="F275" s="107"/>
      <c r="G275" s="108"/>
      <c r="H275" s="108"/>
      <c r="I275" s="109"/>
      <c r="J275" s="84"/>
      <c r="K275" s="29"/>
      <c r="L275" s="31"/>
      <c r="M275" s="53"/>
      <c r="N275" s="110">
        <f aca="true" t="shared" si="20" ref="N275:N297">IF(ISBLANK(M275),"",ROUND(K275*M275,0))</f>
      </c>
      <c r="O275" s="111"/>
      <c r="P275" s="66"/>
      <c r="Q275" s="67"/>
      <c r="R275" s="38"/>
      <c r="S275" s="112">
        <f>IF(R275="","",LOOKUP(R275,'工種番号'!$C$4:$C$55,'工種番号'!$D$4:$D$55))</f>
      </c>
      <c r="T275" s="113"/>
      <c r="U275" s="114"/>
      <c r="V275" s="115"/>
      <c r="W275" s="33"/>
      <c r="X275" s="3"/>
    </row>
    <row r="276" spans="1:24" ht="21.75" customHeight="1">
      <c r="A276" s="11">
        <f t="shared" si="17"/>
        <v>0</v>
      </c>
      <c r="B276" s="2"/>
      <c r="C276" s="27"/>
      <c r="D276" s="49">
        <f>IF(ISNUMBER(C276),LOOKUP(C276,'工種番号'!$C$4:$C$55,'工種番号'!$D$4:$D$55),"")</f>
      </c>
      <c r="E276" s="55"/>
      <c r="F276" s="107"/>
      <c r="G276" s="108"/>
      <c r="H276" s="108"/>
      <c r="I276" s="109"/>
      <c r="J276" s="84"/>
      <c r="K276" s="29"/>
      <c r="L276" s="31"/>
      <c r="M276" s="53"/>
      <c r="N276" s="110">
        <f t="shared" si="20"/>
      </c>
      <c r="O276" s="111"/>
      <c r="P276" s="66"/>
      <c r="Q276" s="67"/>
      <c r="R276" s="38"/>
      <c r="S276" s="112">
        <f>IF(R276="","",LOOKUP(R276,'工種番号'!$C$4:$C$55,'工種番号'!$D$4:$D$55))</f>
      </c>
      <c r="T276" s="113"/>
      <c r="U276" s="114"/>
      <c r="V276" s="115"/>
      <c r="W276" s="33"/>
      <c r="X276" s="3"/>
    </row>
    <row r="277" spans="1:24" ht="21.75" customHeight="1">
      <c r="A277" s="11">
        <f t="shared" si="17"/>
        <v>0</v>
      </c>
      <c r="B277" s="2"/>
      <c r="C277" s="27"/>
      <c r="D277" s="49">
        <f>IF(ISNUMBER(C277),LOOKUP(C277,'工種番号'!$C$4:$C$55,'工種番号'!$D$4:$D$55),"")</f>
      </c>
      <c r="E277" s="55"/>
      <c r="F277" s="107"/>
      <c r="G277" s="108"/>
      <c r="H277" s="108"/>
      <c r="I277" s="109"/>
      <c r="J277" s="84"/>
      <c r="K277" s="29"/>
      <c r="L277" s="31"/>
      <c r="M277" s="53"/>
      <c r="N277" s="110">
        <f t="shared" si="20"/>
      </c>
      <c r="O277" s="111"/>
      <c r="P277" s="66"/>
      <c r="Q277" s="67"/>
      <c r="R277" s="38"/>
      <c r="S277" s="112">
        <f>IF(R277="","",LOOKUP(R277,'工種番号'!$C$4:$C$55,'工種番号'!$D$4:$D$55))</f>
      </c>
      <c r="T277" s="113"/>
      <c r="U277" s="114"/>
      <c r="V277" s="115"/>
      <c r="W277" s="33"/>
      <c r="X277" s="3"/>
    </row>
    <row r="278" spans="1:24" ht="21.75" customHeight="1">
      <c r="A278" s="11">
        <f t="shared" si="17"/>
        <v>0</v>
      </c>
      <c r="B278" s="2"/>
      <c r="C278" s="27"/>
      <c r="D278" s="49">
        <f>IF(ISNUMBER(C278),LOOKUP(C278,'工種番号'!$C$4:$C$55,'工種番号'!$D$4:$D$55),"")</f>
      </c>
      <c r="E278" s="55"/>
      <c r="F278" s="107"/>
      <c r="G278" s="108"/>
      <c r="H278" s="108"/>
      <c r="I278" s="109"/>
      <c r="J278" s="84"/>
      <c r="K278" s="29"/>
      <c r="L278" s="31"/>
      <c r="M278" s="53"/>
      <c r="N278" s="110">
        <f t="shared" si="20"/>
      </c>
      <c r="O278" s="111"/>
      <c r="P278" s="66"/>
      <c r="Q278" s="67"/>
      <c r="R278" s="39"/>
      <c r="S278" s="112">
        <f>IF(R278="","",LOOKUP(R278,'工種番号'!$C$4:$C$55,'工種番号'!$D$4:$D$55))</f>
      </c>
      <c r="T278" s="113"/>
      <c r="U278" s="114"/>
      <c r="V278" s="115"/>
      <c r="W278" s="33"/>
      <c r="X278" s="3"/>
    </row>
    <row r="279" spans="1:24" ht="21.75" customHeight="1">
      <c r="A279" s="11">
        <f t="shared" si="17"/>
        <v>0</v>
      </c>
      <c r="B279" s="2"/>
      <c r="C279" s="27"/>
      <c r="D279" s="49">
        <f>IF(ISNUMBER(C279),LOOKUP(C279,'工種番号'!$C$4:$C$55,'工種番号'!$D$4:$D$55),"")</f>
      </c>
      <c r="E279" s="55"/>
      <c r="F279" s="107"/>
      <c r="G279" s="108"/>
      <c r="H279" s="108"/>
      <c r="I279" s="109"/>
      <c r="J279" s="84"/>
      <c r="K279" s="29"/>
      <c r="L279" s="31"/>
      <c r="M279" s="53"/>
      <c r="N279" s="110">
        <f t="shared" si="20"/>
      </c>
      <c r="O279" s="111"/>
      <c r="P279" s="66"/>
      <c r="Q279" s="67"/>
      <c r="R279" s="39"/>
      <c r="S279" s="112">
        <f>IF(R279="","",LOOKUP(R279,'工種番号'!$C$4:$C$55,'工種番号'!$D$4:$D$55))</f>
      </c>
      <c r="T279" s="113"/>
      <c r="U279" s="114"/>
      <c r="V279" s="115"/>
      <c r="W279" s="33"/>
      <c r="X279" s="3"/>
    </row>
    <row r="280" spans="1:24" ht="21.75" customHeight="1">
      <c r="A280" s="11">
        <f t="shared" si="17"/>
        <v>0</v>
      </c>
      <c r="B280" s="2"/>
      <c r="C280" s="18"/>
      <c r="D280" s="49">
        <f>IF(ISNUMBER(C280),LOOKUP(C280,'工種番号'!$C$4:$C$55,'工種番号'!$D$4:$D$55),"")</f>
      </c>
      <c r="E280" s="55"/>
      <c r="F280" s="107"/>
      <c r="G280" s="108"/>
      <c r="H280" s="108"/>
      <c r="I280" s="109"/>
      <c r="J280" s="84"/>
      <c r="K280" s="29"/>
      <c r="L280" s="31"/>
      <c r="M280" s="53"/>
      <c r="N280" s="110">
        <f t="shared" si="20"/>
      </c>
      <c r="O280" s="111"/>
      <c r="P280" s="66"/>
      <c r="Q280" s="67"/>
      <c r="R280" s="39"/>
      <c r="S280" s="112">
        <f>IF(R280="","",LOOKUP(R280,'工種番号'!$C$4:$C$55,'工種番号'!$D$4:$D$55))</f>
      </c>
      <c r="T280" s="113"/>
      <c r="U280" s="114"/>
      <c r="V280" s="115"/>
      <c r="W280" s="33"/>
      <c r="X280" s="3"/>
    </row>
    <row r="281" spans="1:24" ht="21.75" customHeight="1">
      <c r="A281" s="11">
        <f t="shared" si="17"/>
        <v>0</v>
      </c>
      <c r="B281" s="2"/>
      <c r="C281" s="27"/>
      <c r="D281" s="49">
        <f>IF(ISNUMBER(C281),LOOKUP(C281,'工種番号'!$C$4:$C$55,'工種番号'!$D$4:$D$55),"")</f>
      </c>
      <c r="E281" s="55"/>
      <c r="F281" s="107"/>
      <c r="G281" s="108"/>
      <c r="H281" s="108"/>
      <c r="I281" s="109"/>
      <c r="J281" s="84"/>
      <c r="K281" s="29"/>
      <c r="L281" s="31"/>
      <c r="M281" s="53"/>
      <c r="N281" s="110">
        <f t="shared" si="20"/>
      </c>
      <c r="O281" s="111"/>
      <c r="P281" s="66"/>
      <c r="Q281" s="67"/>
      <c r="R281" s="39"/>
      <c r="S281" s="112">
        <f>IF(R281="","",LOOKUP(R281,'工種番号'!$C$4:$C$55,'工種番号'!$D$4:$D$55))</f>
      </c>
      <c r="T281" s="113"/>
      <c r="U281" s="114"/>
      <c r="V281" s="115"/>
      <c r="W281" s="33"/>
      <c r="X281" s="3"/>
    </row>
    <row r="282" spans="1:24" ht="21.75" customHeight="1">
      <c r="A282" s="11">
        <f t="shared" si="17"/>
        <v>0</v>
      </c>
      <c r="B282" s="2"/>
      <c r="C282" s="27"/>
      <c r="D282" s="49">
        <f>IF(ISNUMBER(C282),LOOKUP(C282,'工種番号'!$C$4:$C$55,'工種番号'!$D$4:$D$55),"")</f>
      </c>
      <c r="E282" s="55"/>
      <c r="F282" s="107"/>
      <c r="G282" s="108"/>
      <c r="H282" s="108"/>
      <c r="I282" s="109"/>
      <c r="J282" s="84"/>
      <c r="K282" s="29"/>
      <c r="L282" s="31"/>
      <c r="M282" s="53"/>
      <c r="N282" s="110">
        <f t="shared" si="20"/>
      </c>
      <c r="O282" s="111"/>
      <c r="P282" s="66"/>
      <c r="Q282" s="67"/>
      <c r="R282" s="39"/>
      <c r="S282" s="112">
        <f>IF(R282="","",LOOKUP(R282,'工種番号'!$C$4:$C$55,'工種番号'!$D$4:$D$55))</f>
      </c>
      <c r="T282" s="113"/>
      <c r="U282" s="114"/>
      <c r="V282" s="115"/>
      <c r="W282" s="33"/>
      <c r="X282" s="3"/>
    </row>
    <row r="283" spans="1:24" ht="21.75" customHeight="1">
      <c r="A283" s="11">
        <f aca="true" t="shared" si="21" ref="A283:A345">C283</f>
        <v>0</v>
      </c>
      <c r="B283" s="2"/>
      <c r="C283" s="27"/>
      <c r="D283" s="49">
        <f>IF(ISNUMBER(C283),LOOKUP(C283,'工種番号'!$C$4:$C$55,'工種番号'!$D$4:$D$55),"")</f>
      </c>
      <c r="E283" s="55"/>
      <c r="F283" s="107"/>
      <c r="G283" s="108"/>
      <c r="H283" s="108"/>
      <c r="I283" s="109"/>
      <c r="J283" s="84"/>
      <c r="K283" s="29"/>
      <c r="L283" s="31"/>
      <c r="M283" s="53"/>
      <c r="N283" s="110">
        <f t="shared" si="20"/>
      </c>
      <c r="O283" s="111"/>
      <c r="P283" s="66"/>
      <c r="Q283" s="67"/>
      <c r="R283" s="39"/>
      <c r="S283" s="112">
        <f>IF(R283="","",LOOKUP(R283,'工種番号'!$C$4:$C$55,'工種番号'!$D$4:$D$55))</f>
      </c>
      <c r="T283" s="113"/>
      <c r="U283" s="114"/>
      <c r="V283" s="115"/>
      <c r="W283" s="33"/>
      <c r="X283" s="3"/>
    </row>
    <row r="284" spans="1:24" ht="21.75" customHeight="1">
      <c r="A284" s="11">
        <f t="shared" si="21"/>
        <v>0</v>
      </c>
      <c r="B284" s="2"/>
      <c r="C284" s="27"/>
      <c r="D284" s="49">
        <f>IF(ISNUMBER(C284),LOOKUP(C284,'工種番号'!$C$4:$C$55,'工種番号'!$D$4:$D$55),"")</f>
      </c>
      <c r="E284" s="55"/>
      <c r="F284" s="107"/>
      <c r="G284" s="108"/>
      <c r="H284" s="108"/>
      <c r="I284" s="109"/>
      <c r="J284" s="84"/>
      <c r="K284" s="29"/>
      <c r="L284" s="31"/>
      <c r="M284" s="53"/>
      <c r="N284" s="110">
        <f t="shared" si="20"/>
      </c>
      <c r="O284" s="111"/>
      <c r="P284" s="66"/>
      <c r="Q284" s="67"/>
      <c r="R284" s="40"/>
      <c r="S284" s="112">
        <f>IF(R284="","",LOOKUP(R284,'工種番号'!$C$4:$C$55,'工種番号'!$D$4:$D$55))</f>
      </c>
      <c r="T284" s="113"/>
      <c r="U284" s="114"/>
      <c r="V284" s="115"/>
      <c r="W284" s="33"/>
      <c r="X284" s="3"/>
    </row>
    <row r="285" spans="1:24" ht="21.75" customHeight="1">
      <c r="A285" s="11">
        <f t="shared" si="21"/>
        <v>0</v>
      </c>
      <c r="B285" s="2"/>
      <c r="C285" s="18"/>
      <c r="D285" s="49">
        <f>IF(ISNUMBER(C285),LOOKUP(C285,'工種番号'!$C$4:$C$55,'工種番号'!$D$4:$D$55),"")</f>
      </c>
      <c r="E285" s="55"/>
      <c r="F285" s="107"/>
      <c r="G285" s="108"/>
      <c r="H285" s="108"/>
      <c r="I285" s="109"/>
      <c r="J285" s="84"/>
      <c r="K285" s="29"/>
      <c r="L285" s="31"/>
      <c r="M285" s="53"/>
      <c r="N285" s="110">
        <f t="shared" si="20"/>
      </c>
      <c r="O285" s="111"/>
      <c r="P285" s="66"/>
      <c r="Q285" s="67"/>
      <c r="R285" s="40"/>
      <c r="S285" s="112">
        <f>IF(R285="","",LOOKUP(R285,'工種番号'!$C$4:$C$55,'工種番号'!$D$4:$D$55))</f>
      </c>
      <c r="T285" s="113"/>
      <c r="U285" s="114"/>
      <c r="V285" s="115"/>
      <c r="W285" s="33"/>
      <c r="X285" s="3"/>
    </row>
    <row r="286" spans="1:24" ht="21.75" customHeight="1">
      <c r="A286" s="11">
        <f t="shared" si="21"/>
        <v>0</v>
      </c>
      <c r="B286" s="2"/>
      <c r="C286" s="18"/>
      <c r="D286" s="49">
        <f>IF(ISNUMBER(C286),LOOKUP(C286,'工種番号'!$C$4:$C$55,'工種番号'!$D$4:$D$55),"")</f>
      </c>
      <c r="E286" s="55"/>
      <c r="F286" s="107"/>
      <c r="G286" s="108"/>
      <c r="H286" s="108"/>
      <c r="I286" s="109"/>
      <c r="J286" s="84"/>
      <c r="K286" s="29"/>
      <c r="L286" s="31"/>
      <c r="M286" s="53"/>
      <c r="N286" s="110">
        <f t="shared" si="20"/>
      </c>
      <c r="O286" s="111"/>
      <c r="P286" s="66"/>
      <c r="Q286" s="67"/>
      <c r="R286" s="40"/>
      <c r="S286" s="112">
        <f>IF(R286="","",LOOKUP(R286,'工種番号'!$C$4:$C$55,'工種番号'!$D$4:$D$55))</f>
      </c>
      <c r="T286" s="113"/>
      <c r="U286" s="114"/>
      <c r="V286" s="115"/>
      <c r="W286" s="33"/>
      <c r="X286" s="3"/>
    </row>
    <row r="287" spans="1:24" ht="21.75" customHeight="1">
      <c r="A287" s="11">
        <f t="shared" si="21"/>
        <v>0</v>
      </c>
      <c r="B287" s="2"/>
      <c r="C287" s="27"/>
      <c r="D287" s="49">
        <f>IF(ISNUMBER(C287),LOOKUP(C287,'工種番号'!$C$4:$C$55,'工種番号'!$D$4:$D$55),"")</f>
      </c>
      <c r="E287" s="55"/>
      <c r="F287" s="107"/>
      <c r="G287" s="108"/>
      <c r="H287" s="108"/>
      <c r="I287" s="109"/>
      <c r="J287" s="84"/>
      <c r="K287" s="29"/>
      <c r="L287" s="31"/>
      <c r="M287" s="53"/>
      <c r="N287" s="110">
        <f t="shared" si="20"/>
      </c>
      <c r="O287" s="111"/>
      <c r="P287" s="66"/>
      <c r="Q287" s="67"/>
      <c r="R287" s="40"/>
      <c r="S287" s="112">
        <f>IF(R287="","",LOOKUP(R287,'工種番号'!$C$4:$C$55,'工種番号'!$D$4:$D$55))</f>
      </c>
      <c r="T287" s="113"/>
      <c r="U287" s="114"/>
      <c r="V287" s="115"/>
      <c r="W287" s="33"/>
      <c r="X287" s="3"/>
    </row>
    <row r="288" spans="1:24" ht="21.75" customHeight="1">
      <c r="A288" s="11">
        <f t="shared" si="21"/>
        <v>0</v>
      </c>
      <c r="B288" s="2"/>
      <c r="C288" s="27"/>
      <c r="D288" s="49">
        <f>IF(ISNUMBER(C288),LOOKUP(C288,'工種番号'!$C$4:$C$55,'工種番号'!$D$4:$D$55),"")</f>
      </c>
      <c r="E288" s="55"/>
      <c r="F288" s="107"/>
      <c r="G288" s="108"/>
      <c r="H288" s="108"/>
      <c r="I288" s="109"/>
      <c r="J288" s="84"/>
      <c r="K288" s="29"/>
      <c r="L288" s="31"/>
      <c r="M288" s="53"/>
      <c r="N288" s="110">
        <f t="shared" si="20"/>
      </c>
      <c r="O288" s="111"/>
      <c r="P288" s="66"/>
      <c r="Q288" s="67"/>
      <c r="R288" s="40"/>
      <c r="S288" s="112">
        <f>IF(R288="","",LOOKUP(R288,'工種番号'!$C$4:$C$55,'工種番号'!$D$4:$D$55))</f>
      </c>
      <c r="T288" s="113"/>
      <c r="U288" s="114"/>
      <c r="V288" s="115"/>
      <c r="W288" s="33"/>
      <c r="X288" s="3"/>
    </row>
    <row r="289" spans="1:24" ht="21.75" customHeight="1">
      <c r="A289" s="11">
        <f t="shared" si="21"/>
        <v>0</v>
      </c>
      <c r="B289" s="2"/>
      <c r="C289" s="27"/>
      <c r="D289" s="49">
        <f>IF(ISNUMBER(C289),LOOKUP(C289,'工種番号'!$C$4:$C$55,'工種番号'!$D$4:$D$55),"")</f>
      </c>
      <c r="E289" s="55"/>
      <c r="F289" s="107"/>
      <c r="G289" s="108"/>
      <c r="H289" s="108"/>
      <c r="I289" s="109"/>
      <c r="J289" s="84"/>
      <c r="K289" s="29"/>
      <c r="L289" s="31"/>
      <c r="M289" s="53"/>
      <c r="N289" s="110">
        <f t="shared" si="20"/>
      </c>
      <c r="O289" s="111"/>
      <c r="P289" s="66"/>
      <c r="Q289" s="67"/>
      <c r="R289" s="40"/>
      <c r="S289" s="112">
        <f>IF(R289="","",LOOKUP(R289,'工種番号'!$C$4:$C$55,'工種番号'!$D$4:$D$55))</f>
      </c>
      <c r="T289" s="113"/>
      <c r="U289" s="114"/>
      <c r="V289" s="115"/>
      <c r="W289" s="33"/>
      <c r="X289" s="3"/>
    </row>
    <row r="290" spans="1:24" ht="21.75" customHeight="1">
      <c r="A290" s="11">
        <f t="shared" si="21"/>
        <v>0</v>
      </c>
      <c r="B290" s="2"/>
      <c r="C290" s="27"/>
      <c r="D290" s="49">
        <f>IF(ISNUMBER(C290),LOOKUP(C290,'工種番号'!$C$4:$C$55,'工種番号'!$D$4:$D$55),"")</f>
      </c>
      <c r="E290" s="55"/>
      <c r="F290" s="107"/>
      <c r="G290" s="108"/>
      <c r="H290" s="108"/>
      <c r="I290" s="109"/>
      <c r="J290" s="84"/>
      <c r="K290" s="29"/>
      <c r="L290" s="31"/>
      <c r="M290" s="53"/>
      <c r="N290" s="110">
        <f t="shared" si="20"/>
      </c>
      <c r="O290" s="111"/>
      <c r="P290" s="66"/>
      <c r="Q290" s="67"/>
      <c r="R290" s="40"/>
      <c r="S290" s="112">
        <f>IF(R290="","",LOOKUP(R290,'工種番号'!$C$4:$C$55,'工種番号'!$D$4:$D$55))</f>
      </c>
      <c r="T290" s="113"/>
      <c r="U290" s="114"/>
      <c r="V290" s="115"/>
      <c r="W290" s="33"/>
      <c r="X290" s="3"/>
    </row>
    <row r="291" spans="1:24" ht="21.75" customHeight="1">
      <c r="A291" s="11">
        <f t="shared" si="21"/>
        <v>0</v>
      </c>
      <c r="B291" s="2"/>
      <c r="C291" s="27"/>
      <c r="D291" s="49">
        <f>IF(ISNUMBER(C291),LOOKUP(C291,'工種番号'!$C$4:$C$55,'工種番号'!$D$4:$D$55),"")</f>
      </c>
      <c r="E291" s="55"/>
      <c r="F291" s="107"/>
      <c r="G291" s="108"/>
      <c r="H291" s="108"/>
      <c r="I291" s="109"/>
      <c r="J291" s="84"/>
      <c r="K291" s="29"/>
      <c r="L291" s="31"/>
      <c r="M291" s="53"/>
      <c r="N291" s="110">
        <f t="shared" si="20"/>
      </c>
      <c r="O291" s="111"/>
      <c r="P291" s="66"/>
      <c r="Q291" s="67"/>
      <c r="R291" s="40"/>
      <c r="S291" s="112">
        <f>IF(R291="","",LOOKUP(R291,'工種番号'!$C$4:$C$55,'工種番号'!$D$4:$D$55))</f>
      </c>
      <c r="T291" s="113"/>
      <c r="U291" s="114"/>
      <c r="V291" s="115"/>
      <c r="W291" s="33"/>
      <c r="X291" s="3"/>
    </row>
    <row r="292" spans="1:24" ht="21.75" customHeight="1">
      <c r="A292" s="11">
        <f t="shared" si="21"/>
        <v>0</v>
      </c>
      <c r="B292" s="2"/>
      <c r="C292" s="18"/>
      <c r="D292" s="49">
        <f>IF(ISNUMBER(C292),LOOKUP(C292,'工種番号'!$C$4:$C$55,'工種番号'!$D$4:$D$55),"")</f>
      </c>
      <c r="E292" s="55"/>
      <c r="F292" s="107"/>
      <c r="G292" s="108"/>
      <c r="H292" s="108"/>
      <c r="I292" s="109"/>
      <c r="J292" s="84"/>
      <c r="K292" s="29"/>
      <c r="L292" s="31"/>
      <c r="M292" s="53"/>
      <c r="N292" s="110">
        <f t="shared" si="20"/>
      </c>
      <c r="O292" s="111"/>
      <c r="P292" s="66"/>
      <c r="Q292" s="67"/>
      <c r="R292" s="40"/>
      <c r="S292" s="112">
        <f>IF(R292="","",LOOKUP(R292,'工種番号'!$C$4:$C$55,'工種番号'!$D$4:$D$55))</f>
      </c>
      <c r="T292" s="113"/>
      <c r="U292" s="114"/>
      <c r="V292" s="115"/>
      <c r="W292" s="33"/>
      <c r="X292" s="3"/>
    </row>
    <row r="293" spans="1:24" ht="21.75" customHeight="1">
      <c r="A293" s="11">
        <f t="shared" si="21"/>
        <v>0</v>
      </c>
      <c r="B293" s="2"/>
      <c r="C293" s="18"/>
      <c r="D293" s="49">
        <f>IF(ISNUMBER(C293),LOOKUP(C293,'工種番号'!$C$4:$C$55,'工種番号'!$D$4:$D$55),"")</f>
      </c>
      <c r="E293" s="55"/>
      <c r="F293" s="107"/>
      <c r="G293" s="108"/>
      <c r="H293" s="108"/>
      <c r="I293" s="109"/>
      <c r="J293" s="84"/>
      <c r="K293" s="29"/>
      <c r="L293" s="31"/>
      <c r="M293" s="53"/>
      <c r="N293" s="110">
        <f t="shared" si="20"/>
      </c>
      <c r="O293" s="111"/>
      <c r="P293" s="66"/>
      <c r="Q293" s="67"/>
      <c r="R293" s="40"/>
      <c r="S293" s="112">
        <f>IF(R293="","",LOOKUP(R293,'工種番号'!$C$4:$C$55,'工種番号'!$D$4:$D$55))</f>
      </c>
      <c r="T293" s="113"/>
      <c r="U293" s="114"/>
      <c r="V293" s="115"/>
      <c r="W293" s="33"/>
      <c r="X293" s="3"/>
    </row>
    <row r="294" spans="1:24" ht="21.75" customHeight="1">
      <c r="A294" s="11">
        <f t="shared" si="21"/>
        <v>0</v>
      </c>
      <c r="B294" s="2"/>
      <c r="C294" s="18"/>
      <c r="D294" s="49">
        <f>IF(ISNUMBER(C294),LOOKUP(C294,'工種番号'!$C$4:$C$55,'工種番号'!$D$4:$D$55),"")</f>
      </c>
      <c r="E294" s="55"/>
      <c r="F294" s="107"/>
      <c r="G294" s="108"/>
      <c r="H294" s="108"/>
      <c r="I294" s="109"/>
      <c r="J294" s="84"/>
      <c r="K294" s="29"/>
      <c r="L294" s="31"/>
      <c r="M294" s="53"/>
      <c r="N294" s="110">
        <f t="shared" si="20"/>
      </c>
      <c r="O294" s="111"/>
      <c r="P294" s="66"/>
      <c r="Q294" s="67"/>
      <c r="R294" s="40"/>
      <c r="S294" s="112">
        <f>IF(R294="","",LOOKUP(R294,'工種番号'!$C$4:$C$55,'工種番号'!$D$4:$D$55))</f>
      </c>
      <c r="T294" s="113"/>
      <c r="U294" s="114"/>
      <c r="V294" s="115"/>
      <c r="W294" s="33"/>
      <c r="X294" s="3"/>
    </row>
    <row r="295" spans="1:24" ht="21.75" customHeight="1">
      <c r="A295" s="11">
        <f t="shared" si="21"/>
        <v>0</v>
      </c>
      <c r="B295" s="2"/>
      <c r="C295" s="27"/>
      <c r="D295" s="49">
        <f>IF(ISNUMBER(C295),LOOKUP(C295,'工種番号'!$C$4:$C$55,'工種番号'!$D$4:$D$55),"")</f>
      </c>
      <c r="E295" s="55"/>
      <c r="F295" s="107"/>
      <c r="G295" s="108"/>
      <c r="H295" s="108"/>
      <c r="I295" s="109"/>
      <c r="J295" s="84"/>
      <c r="K295" s="29"/>
      <c r="L295" s="31"/>
      <c r="M295" s="53"/>
      <c r="N295" s="110">
        <f t="shared" si="20"/>
      </c>
      <c r="O295" s="111"/>
      <c r="P295" s="66"/>
      <c r="Q295" s="67"/>
      <c r="R295" s="40"/>
      <c r="S295" s="112">
        <f>IF(R295="","",LOOKUP(R295,'工種番号'!$C$4:$C$55,'工種番号'!$D$4:$D$55))</f>
      </c>
      <c r="T295" s="113"/>
      <c r="U295" s="114"/>
      <c r="V295" s="115"/>
      <c r="W295" s="33"/>
      <c r="X295" s="3"/>
    </row>
    <row r="296" spans="1:24" ht="21.75" customHeight="1">
      <c r="A296" s="11">
        <f t="shared" si="21"/>
        <v>0</v>
      </c>
      <c r="B296" s="2"/>
      <c r="C296" s="27"/>
      <c r="D296" s="49">
        <f>IF(ISNUMBER(C296),LOOKUP(C296,'工種番号'!$C$4:$C$55,'工種番号'!$D$4:$D$55),"")</f>
      </c>
      <c r="E296" s="55"/>
      <c r="F296" s="107"/>
      <c r="G296" s="108"/>
      <c r="H296" s="108"/>
      <c r="I296" s="109"/>
      <c r="J296" s="84"/>
      <c r="K296" s="29"/>
      <c r="L296" s="31"/>
      <c r="M296" s="53"/>
      <c r="N296" s="110">
        <f t="shared" si="20"/>
      </c>
      <c r="O296" s="111"/>
      <c r="P296" s="66"/>
      <c r="Q296" s="67"/>
      <c r="R296" s="40"/>
      <c r="S296" s="112">
        <f>IF(R296="","",LOOKUP(R296,'工種番号'!$C$4:$C$55,'工種番号'!$D$4:$D$55))</f>
      </c>
      <c r="T296" s="113"/>
      <c r="U296" s="114"/>
      <c r="V296" s="115"/>
      <c r="W296" s="33"/>
      <c r="X296" s="3"/>
    </row>
    <row r="297" spans="1:24" ht="21.75" customHeight="1" thickBot="1">
      <c r="A297" s="11">
        <f t="shared" si="21"/>
        <v>0</v>
      </c>
      <c r="B297" s="2"/>
      <c r="C297" s="18"/>
      <c r="D297" s="49">
        <f>IF(ISNUMBER(C297),LOOKUP(C297,'工種番号'!$C$4:$C$55,'工種番号'!$D$4:$D$55),"")</f>
      </c>
      <c r="E297" s="55"/>
      <c r="F297" s="107"/>
      <c r="G297" s="108"/>
      <c r="H297" s="108"/>
      <c r="I297" s="109"/>
      <c r="J297" s="84"/>
      <c r="K297" s="29"/>
      <c r="L297" s="31"/>
      <c r="M297" s="53"/>
      <c r="N297" s="110">
        <f t="shared" si="20"/>
      </c>
      <c r="O297" s="111"/>
      <c r="P297" s="66"/>
      <c r="Q297" s="67"/>
      <c r="R297" s="41"/>
      <c r="S297" s="116">
        <f>IF(R297="","",LOOKUP(R297,'工種番号'!$C$4:$C$55,'工種番号'!$D$4:$D$55))</f>
      </c>
      <c r="T297" s="117"/>
      <c r="U297" s="118"/>
      <c r="V297" s="119"/>
      <c r="W297" s="34"/>
      <c r="X297" s="3"/>
    </row>
    <row r="298" spans="1:24" ht="21.75" customHeight="1">
      <c r="A298" s="11"/>
      <c r="B298" s="2"/>
      <c r="C298" s="120" t="s">
        <v>10</v>
      </c>
      <c r="D298" s="121"/>
      <c r="E298" s="37" t="s">
        <v>15</v>
      </c>
      <c r="F298" s="120" t="s">
        <v>16</v>
      </c>
      <c r="G298" s="122"/>
      <c r="H298" s="122"/>
      <c r="I298" s="122"/>
      <c r="J298" s="83"/>
      <c r="K298" s="37" t="s">
        <v>17</v>
      </c>
      <c r="L298" s="37" t="s">
        <v>18</v>
      </c>
      <c r="M298" s="54" t="s">
        <v>19</v>
      </c>
      <c r="N298" s="123" t="s">
        <v>20</v>
      </c>
      <c r="O298" s="124"/>
      <c r="P298" s="68"/>
      <c r="Q298" s="67"/>
      <c r="R298" s="125" t="s">
        <v>21</v>
      </c>
      <c r="S298" s="126"/>
      <c r="T298" s="126"/>
      <c r="U298" s="127" t="s">
        <v>22</v>
      </c>
      <c r="V298" s="127"/>
      <c r="W298" s="128"/>
      <c r="X298" s="3"/>
    </row>
    <row r="299" spans="1:24" ht="21.75" customHeight="1">
      <c r="A299" s="11">
        <f t="shared" si="21"/>
        <v>0</v>
      </c>
      <c r="B299" s="2"/>
      <c r="C299" s="18"/>
      <c r="D299" s="48">
        <f>IF(ISNUMBER(C299),LOOKUP(C299,'工種番号'!$C$4:$C$55,'工種番号'!$D$4:$D$55),"")</f>
      </c>
      <c r="E299" s="55"/>
      <c r="F299" s="107"/>
      <c r="G299" s="108"/>
      <c r="H299" s="108"/>
      <c r="I299" s="109"/>
      <c r="J299" s="84"/>
      <c r="K299" s="29"/>
      <c r="L299" s="31"/>
      <c r="M299" s="53"/>
      <c r="N299" s="110">
        <f aca="true" t="shared" si="22" ref="N299:N321">IF(ISBLANK(M299),"",ROUND(K299*M299,0))</f>
      </c>
      <c r="O299" s="111"/>
      <c r="P299" s="66"/>
      <c r="Q299" s="67"/>
      <c r="R299" s="38"/>
      <c r="S299" s="112">
        <f>IF(R299="","",LOOKUP(R299,'工種番号'!$C$4:$C$55,'工種番号'!$D$4:$D$55))</f>
      </c>
      <c r="T299" s="113"/>
      <c r="U299" s="114"/>
      <c r="V299" s="115"/>
      <c r="W299" s="33"/>
      <c r="X299" s="3"/>
    </row>
    <row r="300" spans="1:24" ht="21.75" customHeight="1">
      <c r="A300" s="11">
        <f t="shared" si="21"/>
        <v>0</v>
      </c>
      <c r="B300" s="2"/>
      <c r="C300" s="27"/>
      <c r="D300" s="49">
        <f>IF(ISNUMBER(C300),LOOKUP(C300,'工種番号'!$C$4:$C$55,'工種番号'!$D$4:$D$55),"")</f>
      </c>
      <c r="E300" s="55"/>
      <c r="F300" s="107"/>
      <c r="G300" s="108"/>
      <c r="H300" s="108"/>
      <c r="I300" s="109"/>
      <c r="J300" s="84"/>
      <c r="K300" s="29"/>
      <c r="L300" s="31"/>
      <c r="M300" s="53"/>
      <c r="N300" s="110">
        <f t="shared" si="22"/>
      </c>
      <c r="O300" s="111"/>
      <c r="P300" s="66"/>
      <c r="Q300" s="67"/>
      <c r="R300" s="38"/>
      <c r="S300" s="112">
        <f>IF(R300="","",LOOKUP(R300,'工種番号'!$C$4:$C$55,'工種番号'!$D$4:$D$55))</f>
      </c>
      <c r="T300" s="113"/>
      <c r="U300" s="114"/>
      <c r="V300" s="115"/>
      <c r="W300" s="33"/>
      <c r="X300" s="3"/>
    </row>
    <row r="301" spans="1:24" ht="21.75" customHeight="1">
      <c r="A301" s="11">
        <f t="shared" si="21"/>
        <v>0</v>
      </c>
      <c r="B301" s="2"/>
      <c r="C301" s="27"/>
      <c r="D301" s="49">
        <f>IF(ISNUMBER(C301),LOOKUP(C301,'工種番号'!$C$4:$C$55,'工種番号'!$D$4:$D$55),"")</f>
      </c>
      <c r="E301" s="55"/>
      <c r="F301" s="107"/>
      <c r="G301" s="108"/>
      <c r="H301" s="108"/>
      <c r="I301" s="109"/>
      <c r="J301" s="84"/>
      <c r="K301" s="29"/>
      <c r="L301" s="31"/>
      <c r="M301" s="53"/>
      <c r="N301" s="110">
        <f t="shared" si="22"/>
      </c>
      <c r="O301" s="111"/>
      <c r="P301" s="66"/>
      <c r="Q301" s="67"/>
      <c r="R301" s="38"/>
      <c r="S301" s="112">
        <f>IF(R301="","",LOOKUP(R301,'工種番号'!$C$4:$C$55,'工種番号'!$D$4:$D$55))</f>
      </c>
      <c r="T301" s="113"/>
      <c r="U301" s="114"/>
      <c r="V301" s="115"/>
      <c r="W301" s="33"/>
      <c r="X301" s="3"/>
    </row>
    <row r="302" spans="1:24" ht="21.75" customHeight="1">
      <c r="A302" s="11">
        <f t="shared" si="21"/>
        <v>0</v>
      </c>
      <c r="B302" s="2"/>
      <c r="C302" s="27"/>
      <c r="D302" s="49">
        <f>IF(ISNUMBER(C302),LOOKUP(C302,'工種番号'!$C$4:$C$55,'工種番号'!$D$4:$D$55),"")</f>
      </c>
      <c r="E302" s="55"/>
      <c r="F302" s="107"/>
      <c r="G302" s="108"/>
      <c r="H302" s="108"/>
      <c r="I302" s="109"/>
      <c r="J302" s="84"/>
      <c r="K302" s="29"/>
      <c r="L302" s="31"/>
      <c r="M302" s="53"/>
      <c r="N302" s="110">
        <f t="shared" si="22"/>
      </c>
      <c r="O302" s="111"/>
      <c r="P302" s="66"/>
      <c r="Q302" s="67"/>
      <c r="R302" s="39"/>
      <c r="S302" s="112">
        <f>IF(R302="","",LOOKUP(R302,'工種番号'!$C$4:$C$55,'工種番号'!$D$4:$D$55))</f>
      </c>
      <c r="T302" s="113"/>
      <c r="U302" s="114"/>
      <c r="V302" s="115"/>
      <c r="W302" s="33"/>
      <c r="X302" s="3"/>
    </row>
    <row r="303" spans="1:24" ht="21.75" customHeight="1">
      <c r="A303" s="11">
        <f t="shared" si="21"/>
        <v>0</v>
      </c>
      <c r="B303" s="2"/>
      <c r="C303" s="27"/>
      <c r="D303" s="49">
        <f>IF(ISNUMBER(C303),LOOKUP(C303,'工種番号'!$C$4:$C$55,'工種番号'!$D$4:$D$55),"")</f>
      </c>
      <c r="E303" s="55"/>
      <c r="F303" s="107"/>
      <c r="G303" s="108"/>
      <c r="H303" s="108"/>
      <c r="I303" s="109"/>
      <c r="J303" s="84"/>
      <c r="K303" s="29"/>
      <c r="L303" s="31"/>
      <c r="M303" s="53"/>
      <c r="N303" s="110">
        <f t="shared" si="22"/>
      </c>
      <c r="O303" s="111"/>
      <c r="P303" s="66"/>
      <c r="Q303" s="67"/>
      <c r="R303" s="39"/>
      <c r="S303" s="112">
        <f>IF(R303="","",LOOKUP(R303,'工種番号'!$C$4:$C$55,'工種番号'!$D$4:$D$55))</f>
      </c>
      <c r="T303" s="113"/>
      <c r="U303" s="114"/>
      <c r="V303" s="115"/>
      <c r="W303" s="33"/>
      <c r="X303" s="3"/>
    </row>
    <row r="304" spans="1:24" ht="21.75" customHeight="1">
      <c r="A304" s="11">
        <f t="shared" si="21"/>
        <v>0</v>
      </c>
      <c r="B304" s="2"/>
      <c r="C304" s="18"/>
      <c r="D304" s="49">
        <f>IF(ISNUMBER(C304),LOOKUP(C304,'工種番号'!$C$4:$C$55,'工種番号'!$D$4:$D$55),"")</f>
      </c>
      <c r="E304" s="55"/>
      <c r="F304" s="107"/>
      <c r="G304" s="108"/>
      <c r="H304" s="108"/>
      <c r="I304" s="109"/>
      <c r="J304" s="84"/>
      <c r="K304" s="29"/>
      <c r="L304" s="31"/>
      <c r="M304" s="53"/>
      <c r="N304" s="110">
        <f t="shared" si="22"/>
      </c>
      <c r="O304" s="111"/>
      <c r="P304" s="66"/>
      <c r="Q304" s="67"/>
      <c r="R304" s="39"/>
      <c r="S304" s="112">
        <f>IF(R304="","",LOOKUP(R304,'工種番号'!$C$4:$C$55,'工種番号'!$D$4:$D$55))</f>
      </c>
      <c r="T304" s="113"/>
      <c r="U304" s="114"/>
      <c r="V304" s="115"/>
      <c r="W304" s="33"/>
      <c r="X304" s="3"/>
    </row>
    <row r="305" spans="1:24" ht="21.75" customHeight="1">
      <c r="A305" s="11">
        <f t="shared" si="21"/>
        <v>0</v>
      </c>
      <c r="B305" s="2"/>
      <c r="C305" s="27"/>
      <c r="D305" s="49">
        <f>IF(ISNUMBER(C305),LOOKUP(C305,'工種番号'!$C$4:$C$55,'工種番号'!$D$4:$D$55),"")</f>
      </c>
      <c r="E305" s="55"/>
      <c r="F305" s="107"/>
      <c r="G305" s="108"/>
      <c r="H305" s="108"/>
      <c r="I305" s="109"/>
      <c r="J305" s="84"/>
      <c r="K305" s="29"/>
      <c r="L305" s="31"/>
      <c r="M305" s="53"/>
      <c r="N305" s="110">
        <f t="shared" si="22"/>
      </c>
      <c r="O305" s="111"/>
      <c r="P305" s="66"/>
      <c r="Q305" s="67"/>
      <c r="R305" s="39"/>
      <c r="S305" s="112">
        <f>IF(R305="","",LOOKUP(R305,'工種番号'!$C$4:$C$55,'工種番号'!$D$4:$D$55))</f>
      </c>
      <c r="T305" s="113"/>
      <c r="U305" s="114"/>
      <c r="V305" s="115"/>
      <c r="W305" s="33"/>
      <c r="X305" s="3"/>
    </row>
    <row r="306" spans="1:24" ht="21.75" customHeight="1">
      <c r="A306" s="11">
        <f t="shared" si="21"/>
        <v>0</v>
      </c>
      <c r="B306" s="2"/>
      <c r="C306" s="27"/>
      <c r="D306" s="49">
        <f>IF(ISNUMBER(C306),LOOKUP(C306,'工種番号'!$C$4:$C$55,'工種番号'!$D$4:$D$55),"")</f>
      </c>
      <c r="E306" s="55"/>
      <c r="F306" s="107"/>
      <c r="G306" s="108"/>
      <c r="H306" s="108"/>
      <c r="I306" s="109"/>
      <c r="J306" s="84"/>
      <c r="K306" s="29"/>
      <c r="L306" s="31"/>
      <c r="M306" s="53"/>
      <c r="N306" s="110">
        <f t="shared" si="22"/>
      </c>
      <c r="O306" s="111"/>
      <c r="P306" s="66"/>
      <c r="Q306" s="67"/>
      <c r="R306" s="39"/>
      <c r="S306" s="112">
        <f>IF(R306="","",LOOKUP(R306,'工種番号'!$C$4:$C$55,'工種番号'!$D$4:$D$55))</f>
      </c>
      <c r="T306" s="113"/>
      <c r="U306" s="114"/>
      <c r="V306" s="115"/>
      <c r="W306" s="33"/>
      <c r="X306" s="3"/>
    </row>
    <row r="307" spans="1:24" ht="21.75" customHeight="1">
      <c r="A307" s="11">
        <f t="shared" si="21"/>
        <v>0</v>
      </c>
      <c r="B307" s="2"/>
      <c r="C307" s="27"/>
      <c r="D307" s="49">
        <f>IF(ISNUMBER(C307),LOOKUP(C307,'工種番号'!$C$4:$C$55,'工種番号'!$D$4:$D$55),"")</f>
      </c>
      <c r="E307" s="55"/>
      <c r="F307" s="107"/>
      <c r="G307" s="108"/>
      <c r="H307" s="108"/>
      <c r="I307" s="109"/>
      <c r="J307" s="84"/>
      <c r="K307" s="29"/>
      <c r="L307" s="31"/>
      <c r="M307" s="53"/>
      <c r="N307" s="110">
        <f t="shared" si="22"/>
      </c>
      <c r="O307" s="111"/>
      <c r="P307" s="66"/>
      <c r="Q307" s="67"/>
      <c r="R307" s="39"/>
      <c r="S307" s="112">
        <f>IF(R307="","",LOOKUP(R307,'工種番号'!$C$4:$C$55,'工種番号'!$D$4:$D$55))</f>
      </c>
      <c r="T307" s="113"/>
      <c r="U307" s="114"/>
      <c r="V307" s="115"/>
      <c r="W307" s="33"/>
      <c r="X307" s="3"/>
    </row>
    <row r="308" spans="1:24" ht="21.75" customHeight="1">
      <c r="A308" s="11">
        <f t="shared" si="21"/>
        <v>0</v>
      </c>
      <c r="B308" s="2"/>
      <c r="C308" s="27"/>
      <c r="D308" s="49">
        <f>IF(ISNUMBER(C308),LOOKUP(C308,'工種番号'!$C$4:$C$55,'工種番号'!$D$4:$D$55),"")</f>
      </c>
      <c r="E308" s="55"/>
      <c r="F308" s="107"/>
      <c r="G308" s="108"/>
      <c r="H308" s="108"/>
      <c r="I308" s="109"/>
      <c r="J308" s="84"/>
      <c r="K308" s="29"/>
      <c r="L308" s="31"/>
      <c r="M308" s="53"/>
      <c r="N308" s="110">
        <f t="shared" si="22"/>
      </c>
      <c r="O308" s="111"/>
      <c r="P308" s="66"/>
      <c r="Q308" s="67"/>
      <c r="R308" s="40"/>
      <c r="S308" s="112">
        <f>IF(R308="","",LOOKUP(R308,'工種番号'!$C$4:$C$55,'工種番号'!$D$4:$D$55))</f>
      </c>
      <c r="T308" s="113"/>
      <c r="U308" s="114"/>
      <c r="V308" s="115"/>
      <c r="W308" s="33"/>
      <c r="X308" s="3"/>
    </row>
    <row r="309" spans="1:24" ht="21.75" customHeight="1">
      <c r="A309" s="11">
        <f t="shared" si="21"/>
        <v>0</v>
      </c>
      <c r="B309" s="2"/>
      <c r="C309" s="18"/>
      <c r="D309" s="49">
        <f>IF(ISNUMBER(C309),LOOKUP(C309,'工種番号'!$C$4:$C$55,'工種番号'!$D$4:$D$55),"")</f>
      </c>
      <c r="E309" s="55"/>
      <c r="F309" s="107"/>
      <c r="G309" s="108"/>
      <c r="H309" s="108"/>
      <c r="I309" s="109"/>
      <c r="J309" s="84"/>
      <c r="K309" s="29"/>
      <c r="L309" s="31"/>
      <c r="M309" s="53"/>
      <c r="N309" s="110">
        <f t="shared" si="22"/>
      </c>
      <c r="O309" s="111"/>
      <c r="P309" s="66"/>
      <c r="Q309" s="67"/>
      <c r="R309" s="40"/>
      <c r="S309" s="112">
        <f>IF(R309="","",LOOKUP(R309,'工種番号'!$C$4:$C$55,'工種番号'!$D$4:$D$55))</f>
      </c>
      <c r="T309" s="113"/>
      <c r="U309" s="114"/>
      <c r="V309" s="115"/>
      <c r="W309" s="33"/>
      <c r="X309" s="3"/>
    </row>
    <row r="310" spans="1:24" ht="21.75" customHeight="1">
      <c r="A310" s="11">
        <f t="shared" si="21"/>
        <v>0</v>
      </c>
      <c r="B310" s="2"/>
      <c r="C310" s="18"/>
      <c r="D310" s="49">
        <f>IF(ISNUMBER(C310),LOOKUP(C310,'工種番号'!$C$4:$C$55,'工種番号'!$D$4:$D$55),"")</f>
      </c>
      <c r="E310" s="55"/>
      <c r="F310" s="107"/>
      <c r="G310" s="108"/>
      <c r="H310" s="108"/>
      <c r="I310" s="109"/>
      <c r="J310" s="84"/>
      <c r="K310" s="29"/>
      <c r="L310" s="31"/>
      <c r="M310" s="53"/>
      <c r="N310" s="110">
        <f t="shared" si="22"/>
      </c>
      <c r="O310" s="111"/>
      <c r="P310" s="66"/>
      <c r="Q310" s="67"/>
      <c r="R310" s="40"/>
      <c r="S310" s="112">
        <f>IF(R310="","",LOOKUP(R310,'工種番号'!$C$4:$C$55,'工種番号'!$D$4:$D$55))</f>
      </c>
      <c r="T310" s="113"/>
      <c r="U310" s="114"/>
      <c r="V310" s="115"/>
      <c r="W310" s="33"/>
      <c r="X310" s="3"/>
    </row>
    <row r="311" spans="1:24" ht="21.75" customHeight="1">
      <c r="A311" s="11">
        <f t="shared" si="21"/>
        <v>0</v>
      </c>
      <c r="B311" s="2"/>
      <c r="C311" s="27"/>
      <c r="D311" s="49">
        <f>IF(ISNUMBER(C311),LOOKUP(C311,'工種番号'!$C$4:$C$55,'工種番号'!$D$4:$D$55),"")</f>
      </c>
      <c r="E311" s="55"/>
      <c r="F311" s="107"/>
      <c r="G311" s="108"/>
      <c r="H311" s="108"/>
      <c r="I311" s="109"/>
      <c r="J311" s="84"/>
      <c r="K311" s="29"/>
      <c r="L311" s="31"/>
      <c r="M311" s="53"/>
      <c r="N311" s="110">
        <f t="shared" si="22"/>
      </c>
      <c r="O311" s="111"/>
      <c r="P311" s="66"/>
      <c r="Q311" s="67"/>
      <c r="R311" s="40"/>
      <c r="S311" s="112">
        <f>IF(R311="","",LOOKUP(R311,'工種番号'!$C$4:$C$55,'工種番号'!$D$4:$D$55))</f>
      </c>
      <c r="T311" s="113"/>
      <c r="U311" s="114"/>
      <c r="V311" s="115"/>
      <c r="W311" s="33"/>
      <c r="X311" s="3"/>
    </row>
    <row r="312" spans="1:24" ht="21.75" customHeight="1">
      <c r="A312" s="11">
        <f t="shared" si="21"/>
        <v>0</v>
      </c>
      <c r="B312" s="2"/>
      <c r="C312" s="27"/>
      <c r="D312" s="49">
        <f>IF(ISNUMBER(C312),LOOKUP(C312,'工種番号'!$C$4:$C$55,'工種番号'!$D$4:$D$55),"")</f>
      </c>
      <c r="E312" s="55"/>
      <c r="F312" s="107"/>
      <c r="G312" s="108"/>
      <c r="H312" s="108"/>
      <c r="I312" s="109"/>
      <c r="J312" s="84"/>
      <c r="K312" s="29"/>
      <c r="L312" s="31"/>
      <c r="M312" s="53"/>
      <c r="N312" s="110">
        <f t="shared" si="22"/>
      </c>
      <c r="O312" s="111"/>
      <c r="P312" s="66"/>
      <c r="Q312" s="67"/>
      <c r="R312" s="40"/>
      <c r="S312" s="112">
        <f>IF(R312="","",LOOKUP(R312,'工種番号'!$C$4:$C$55,'工種番号'!$D$4:$D$55))</f>
      </c>
      <c r="T312" s="113"/>
      <c r="U312" s="114"/>
      <c r="V312" s="115"/>
      <c r="W312" s="33"/>
      <c r="X312" s="3"/>
    </row>
    <row r="313" spans="1:24" ht="21.75" customHeight="1">
      <c r="A313" s="11">
        <f t="shared" si="21"/>
        <v>0</v>
      </c>
      <c r="B313" s="2"/>
      <c r="C313" s="27"/>
      <c r="D313" s="49">
        <f>IF(ISNUMBER(C313),LOOKUP(C313,'工種番号'!$C$4:$C$55,'工種番号'!$D$4:$D$55),"")</f>
      </c>
      <c r="E313" s="55"/>
      <c r="F313" s="107"/>
      <c r="G313" s="108"/>
      <c r="H313" s="108"/>
      <c r="I313" s="109"/>
      <c r="J313" s="84"/>
      <c r="K313" s="29"/>
      <c r="L313" s="31"/>
      <c r="M313" s="53"/>
      <c r="N313" s="110">
        <f t="shared" si="22"/>
      </c>
      <c r="O313" s="111"/>
      <c r="P313" s="66"/>
      <c r="Q313" s="67"/>
      <c r="R313" s="40"/>
      <c r="S313" s="112">
        <f>IF(R313="","",LOOKUP(R313,'工種番号'!$C$4:$C$55,'工種番号'!$D$4:$D$55))</f>
      </c>
      <c r="T313" s="113"/>
      <c r="U313" s="114"/>
      <c r="V313" s="115"/>
      <c r="W313" s="33"/>
      <c r="X313" s="3"/>
    </row>
    <row r="314" spans="1:24" ht="21.75" customHeight="1">
      <c r="A314" s="11">
        <f t="shared" si="21"/>
        <v>0</v>
      </c>
      <c r="B314" s="2"/>
      <c r="C314" s="27"/>
      <c r="D314" s="49">
        <f>IF(ISNUMBER(C314),LOOKUP(C314,'工種番号'!$C$4:$C$55,'工種番号'!$D$4:$D$55),"")</f>
      </c>
      <c r="E314" s="55"/>
      <c r="F314" s="107"/>
      <c r="G314" s="108"/>
      <c r="H314" s="108"/>
      <c r="I314" s="109"/>
      <c r="J314" s="84"/>
      <c r="K314" s="29"/>
      <c r="L314" s="31"/>
      <c r="M314" s="53"/>
      <c r="N314" s="110">
        <f t="shared" si="22"/>
      </c>
      <c r="O314" s="111"/>
      <c r="P314" s="66"/>
      <c r="Q314" s="67"/>
      <c r="R314" s="40"/>
      <c r="S314" s="112">
        <f>IF(R314="","",LOOKUP(R314,'工種番号'!$C$4:$C$55,'工種番号'!$D$4:$D$55))</f>
      </c>
      <c r="T314" s="113"/>
      <c r="U314" s="114"/>
      <c r="V314" s="115"/>
      <c r="W314" s="33"/>
      <c r="X314" s="3"/>
    </row>
    <row r="315" spans="1:24" ht="21.75" customHeight="1">
      <c r="A315" s="11">
        <f t="shared" si="21"/>
        <v>0</v>
      </c>
      <c r="B315" s="2"/>
      <c r="C315" s="27"/>
      <c r="D315" s="49">
        <f>IF(ISNUMBER(C315),LOOKUP(C315,'工種番号'!$C$4:$C$55,'工種番号'!$D$4:$D$55),"")</f>
      </c>
      <c r="E315" s="55"/>
      <c r="F315" s="107"/>
      <c r="G315" s="108"/>
      <c r="H315" s="108"/>
      <c r="I315" s="109"/>
      <c r="J315" s="84"/>
      <c r="K315" s="29"/>
      <c r="L315" s="31"/>
      <c r="M315" s="53"/>
      <c r="N315" s="110">
        <f t="shared" si="22"/>
      </c>
      <c r="O315" s="111"/>
      <c r="P315" s="66"/>
      <c r="Q315" s="67"/>
      <c r="R315" s="40"/>
      <c r="S315" s="112">
        <f>IF(R315="","",LOOKUP(R315,'工種番号'!$C$4:$C$55,'工種番号'!$D$4:$D$55))</f>
      </c>
      <c r="T315" s="113"/>
      <c r="U315" s="114"/>
      <c r="V315" s="115"/>
      <c r="W315" s="33"/>
      <c r="X315" s="3"/>
    </row>
    <row r="316" spans="1:24" ht="21.75" customHeight="1">
      <c r="A316" s="11">
        <f t="shared" si="21"/>
        <v>0</v>
      </c>
      <c r="B316" s="2"/>
      <c r="C316" s="18"/>
      <c r="D316" s="49">
        <f>IF(ISNUMBER(C316),LOOKUP(C316,'工種番号'!$C$4:$C$55,'工種番号'!$D$4:$D$55),"")</f>
      </c>
      <c r="E316" s="55"/>
      <c r="F316" s="107"/>
      <c r="G316" s="108"/>
      <c r="H316" s="108"/>
      <c r="I316" s="109"/>
      <c r="J316" s="84"/>
      <c r="K316" s="29"/>
      <c r="L316" s="31"/>
      <c r="M316" s="53"/>
      <c r="N316" s="110">
        <f t="shared" si="22"/>
      </c>
      <c r="O316" s="111"/>
      <c r="P316" s="66"/>
      <c r="Q316" s="67"/>
      <c r="R316" s="40"/>
      <c r="S316" s="112">
        <f>IF(R316="","",LOOKUP(R316,'工種番号'!$C$4:$C$55,'工種番号'!$D$4:$D$55))</f>
      </c>
      <c r="T316" s="113"/>
      <c r="U316" s="114"/>
      <c r="V316" s="115"/>
      <c r="W316" s="33"/>
      <c r="X316" s="3"/>
    </row>
    <row r="317" spans="1:24" ht="21.75" customHeight="1">
      <c r="A317" s="11">
        <f t="shared" si="21"/>
        <v>0</v>
      </c>
      <c r="B317" s="2"/>
      <c r="C317" s="18"/>
      <c r="D317" s="49">
        <f>IF(ISNUMBER(C317),LOOKUP(C317,'工種番号'!$C$4:$C$55,'工種番号'!$D$4:$D$55),"")</f>
      </c>
      <c r="E317" s="55"/>
      <c r="F317" s="107"/>
      <c r="G317" s="108"/>
      <c r="H317" s="108"/>
      <c r="I317" s="109"/>
      <c r="J317" s="84"/>
      <c r="K317" s="29"/>
      <c r="L317" s="31"/>
      <c r="M317" s="53"/>
      <c r="N317" s="110">
        <f t="shared" si="22"/>
      </c>
      <c r="O317" s="111"/>
      <c r="P317" s="66"/>
      <c r="Q317" s="67"/>
      <c r="R317" s="40"/>
      <c r="S317" s="112">
        <f>IF(R317="","",LOOKUP(R317,'工種番号'!$C$4:$C$55,'工種番号'!$D$4:$D$55))</f>
      </c>
      <c r="T317" s="113"/>
      <c r="U317" s="114"/>
      <c r="V317" s="115"/>
      <c r="W317" s="33"/>
      <c r="X317" s="3"/>
    </row>
    <row r="318" spans="1:24" ht="21.75" customHeight="1">
      <c r="A318" s="11">
        <f t="shared" si="21"/>
        <v>0</v>
      </c>
      <c r="B318" s="2"/>
      <c r="C318" s="18"/>
      <c r="D318" s="49">
        <f>IF(ISNUMBER(C318),LOOKUP(C318,'工種番号'!$C$4:$C$55,'工種番号'!$D$4:$D$55),"")</f>
      </c>
      <c r="E318" s="55"/>
      <c r="F318" s="107"/>
      <c r="G318" s="108"/>
      <c r="H318" s="108"/>
      <c r="I318" s="109"/>
      <c r="J318" s="84"/>
      <c r="K318" s="29"/>
      <c r="L318" s="31"/>
      <c r="M318" s="53"/>
      <c r="N318" s="110">
        <f t="shared" si="22"/>
      </c>
      <c r="O318" s="111"/>
      <c r="P318" s="66"/>
      <c r="Q318" s="67"/>
      <c r="R318" s="40"/>
      <c r="S318" s="112">
        <f>IF(R318="","",LOOKUP(R318,'工種番号'!$C$4:$C$55,'工種番号'!$D$4:$D$55))</f>
      </c>
      <c r="T318" s="113"/>
      <c r="U318" s="114"/>
      <c r="V318" s="115"/>
      <c r="W318" s="33"/>
      <c r="X318" s="3"/>
    </row>
    <row r="319" spans="1:24" ht="21.75" customHeight="1">
      <c r="A319" s="11">
        <f t="shared" si="21"/>
        <v>0</v>
      </c>
      <c r="B319" s="2"/>
      <c r="C319" s="27"/>
      <c r="D319" s="49">
        <f>IF(ISNUMBER(C319),LOOKUP(C319,'工種番号'!$C$4:$C$55,'工種番号'!$D$4:$D$55),"")</f>
      </c>
      <c r="E319" s="55"/>
      <c r="F319" s="107"/>
      <c r="G319" s="108"/>
      <c r="H319" s="108"/>
      <c r="I319" s="109"/>
      <c r="J319" s="84"/>
      <c r="K319" s="29"/>
      <c r="L319" s="31"/>
      <c r="M319" s="53"/>
      <c r="N319" s="110">
        <f t="shared" si="22"/>
      </c>
      <c r="O319" s="111"/>
      <c r="P319" s="66"/>
      <c r="Q319" s="67"/>
      <c r="R319" s="40"/>
      <c r="S319" s="112">
        <f>IF(R319="","",LOOKUP(R319,'工種番号'!$C$4:$C$55,'工種番号'!$D$4:$D$55))</f>
      </c>
      <c r="T319" s="113"/>
      <c r="U319" s="114"/>
      <c r="V319" s="115"/>
      <c r="W319" s="33"/>
      <c r="X319" s="3"/>
    </row>
    <row r="320" spans="1:24" ht="21.75" customHeight="1">
      <c r="A320" s="11">
        <f t="shared" si="21"/>
        <v>0</v>
      </c>
      <c r="B320" s="2"/>
      <c r="C320" s="27"/>
      <c r="D320" s="49">
        <f>IF(ISNUMBER(C320),LOOKUP(C320,'工種番号'!$C$4:$C$55,'工種番号'!$D$4:$D$55),"")</f>
      </c>
      <c r="E320" s="55"/>
      <c r="F320" s="107"/>
      <c r="G320" s="108"/>
      <c r="H320" s="108"/>
      <c r="I320" s="109"/>
      <c r="J320" s="84"/>
      <c r="K320" s="29"/>
      <c r="L320" s="31"/>
      <c r="M320" s="53"/>
      <c r="N320" s="110">
        <f t="shared" si="22"/>
      </c>
      <c r="O320" s="111"/>
      <c r="P320" s="66"/>
      <c r="Q320" s="67"/>
      <c r="R320" s="40"/>
      <c r="S320" s="112">
        <f>IF(R320="","",LOOKUP(R320,'工種番号'!$C$4:$C$55,'工種番号'!$D$4:$D$55))</f>
      </c>
      <c r="T320" s="113"/>
      <c r="U320" s="114"/>
      <c r="V320" s="115"/>
      <c r="W320" s="33"/>
      <c r="X320" s="3"/>
    </row>
    <row r="321" spans="1:24" ht="21.75" customHeight="1" thickBot="1">
      <c r="A321" s="11">
        <f t="shared" si="21"/>
        <v>0</v>
      </c>
      <c r="B321" s="2"/>
      <c r="C321" s="18"/>
      <c r="D321" s="49">
        <f>IF(ISNUMBER(C321),LOOKUP(C321,'工種番号'!$C$4:$C$55,'工種番号'!$D$4:$D$55),"")</f>
      </c>
      <c r="E321" s="55"/>
      <c r="F321" s="107"/>
      <c r="G321" s="108"/>
      <c r="H321" s="108"/>
      <c r="I321" s="109"/>
      <c r="J321" s="84"/>
      <c r="K321" s="29"/>
      <c r="L321" s="31"/>
      <c r="M321" s="53"/>
      <c r="N321" s="110">
        <f t="shared" si="22"/>
      </c>
      <c r="O321" s="111"/>
      <c r="P321" s="66"/>
      <c r="Q321" s="67"/>
      <c r="R321" s="41"/>
      <c r="S321" s="116">
        <f>IF(R321="","",LOOKUP(R321,'工種番号'!$C$4:$C$55,'工種番号'!$D$4:$D$55))</f>
      </c>
      <c r="T321" s="117"/>
      <c r="U321" s="118"/>
      <c r="V321" s="119"/>
      <c r="W321" s="34"/>
      <c r="X321" s="3"/>
    </row>
    <row r="322" spans="1:24" ht="21.75" customHeight="1">
      <c r="A322" s="11"/>
      <c r="B322" s="2"/>
      <c r="C322" s="120" t="s">
        <v>10</v>
      </c>
      <c r="D322" s="121"/>
      <c r="E322" s="37" t="s">
        <v>15</v>
      </c>
      <c r="F322" s="120" t="s">
        <v>16</v>
      </c>
      <c r="G322" s="122"/>
      <c r="H322" s="122"/>
      <c r="I322" s="122"/>
      <c r="J322" s="83"/>
      <c r="K322" s="37" t="s">
        <v>17</v>
      </c>
      <c r="L322" s="37" t="s">
        <v>18</v>
      </c>
      <c r="M322" s="54" t="s">
        <v>19</v>
      </c>
      <c r="N322" s="123" t="s">
        <v>20</v>
      </c>
      <c r="O322" s="124"/>
      <c r="P322" s="68"/>
      <c r="Q322" s="67"/>
      <c r="R322" s="125" t="s">
        <v>21</v>
      </c>
      <c r="S322" s="126"/>
      <c r="T322" s="126"/>
      <c r="U322" s="127" t="s">
        <v>22</v>
      </c>
      <c r="V322" s="127"/>
      <c r="W322" s="128"/>
      <c r="X322" s="3"/>
    </row>
    <row r="323" spans="1:24" ht="21.75" customHeight="1">
      <c r="A323" s="11">
        <f t="shared" si="21"/>
        <v>0</v>
      </c>
      <c r="B323" s="2"/>
      <c r="C323" s="18"/>
      <c r="D323" s="48">
        <f>IF(ISNUMBER(C323),LOOKUP(C323,'工種番号'!$C$4:$C$55,'工種番号'!$D$4:$D$55),"")</f>
      </c>
      <c r="E323" s="55"/>
      <c r="F323" s="107"/>
      <c r="G323" s="108"/>
      <c r="H323" s="108"/>
      <c r="I323" s="109"/>
      <c r="J323" s="84"/>
      <c r="K323" s="29"/>
      <c r="L323" s="31"/>
      <c r="M323" s="53"/>
      <c r="N323" s="110">
        <f aca="true" t="shared" si="23" ref="N323:N345">IF(ISBLANK(M323),"",ROUND(K323*M323,0))</f>
      </c>
      <c r="O323" s="111"/>
      <c r="P323" s="66"/>
      <c r="Q323" s="67"/>
      <c r="R323" s="38"/>
      <c r="S323" s="112">
        <f>IF(R323="","",LOOKUP(R323,'工種番号'!$C$4:$C$55,'工種番号'!$D$4:$D$55))</f>
      </c>
      <c r="T323" s="113"/>
      <c r="U323" s="114"/>
      <c r="V323" s="115"/>
      <c r="W323" s="33"/>
      <c r="X323" s="3"/>
    </row>
    <row r="324" spans="1:24" ht="21.75" customHeight="1">
      <c r="A324" s="11">
        <f t="shared" si="21"/>
        <v>0</v>
      </c>
      <c r="B324" s="2"/>
      <c r="C324" s="27"/>
      <c r="D324" s="49">
        <f>IF(ISNUMBER(C324),LOOKUP(C324,'工種番号'!$C$4:$C$55,'工種番号'!$D$4:$D$55),"")</f>
      </c>
      <c r="E324" s="55"/>
      <c r="F324" s="107"/>
      <c r="G324" s="108"/>
      <c r="H324" s="108"/>
      <c r="I324" s="109"/>
      <c r="J324" s="84"/>
      <c r="K324" s="29"/>
      <c r="L324" s="31"/>
      <c r="M324" s="53"/>
      <c r="N324" s="110">
        <f t="shared" si="23"/>
      </c>
      <c r="O324" s="111"/>
      <c r="P324" s="66"/>
      <c r="Q324" s="67"/>
      <c r="R324" s="38"/>
      <c r="S324" s="112">
        <f>IF(R324="","",LOOKUP(R324,'工種番号'!$C$4:$C$55,'工種番号'!$D$4:$D$55))</f>
      </c>
      <c r="T324" s="113"/>
      <c r="U324" s="114"/>
      <c r="V324" s="115"/>
      <c r="W324" s="33"/>
      <c r="X324" s="3"/>
    </row>
    <row r="325" spans="1:24" ht="21.75" customHeight="1">
      <c r="A325" s="11">
        <f t="shared" si="21"/>
        <v>0</v>
      </c>
      <c r="B325" s="2"/>
      <c r="C325" s="27"/>
      <c r="D325" s="49">
        <f>IF(ISNUMBER(C325),LOOKUP(C325,'工種番号'!$C$4:$C$55,'工種番号'!$D$4:$D$55),"")</f>
      </c>
      <c r="E325" s="55"/>
      <c r="F325" s="107"/>
      <c r="G325" s="108"/>
      <c r="H325" s="108"/>
      <c r="I325" s="109"/>
      <c r="J325" s="84"/>
      <c r="K325" s="29"/>
      <c r="L325" s="31"/>
      <c r="M325" s="53"/>
      <c r="N325" s="110">
        <f t="shared" si="23"/>
      </c>
      <c r="O325" s="111"/>
      <c r="P325" s="66"/>
      <c r="Q325" s="67"/>
      <c r="R325" s="38"/>
      <c r="S325" s="112">
        <f>IF(R325="","",LOOKUP(R325,'工種番号'!$C$4:$C$55,'工種番号'!$D$4:$D$55))</f>
      </c>
      <c r="T325" s="113"/>
      <c r="U325" s="114"/>
      <c r="V325" s="115"/>
      <c r="W325" s="33"/>
      <c r="X325" s="3"/>
    </row>
    <row r="326" spans="1:24" ht="21.75" customHeight="1">
      <c r="A326" s="11">
        <f t="shared" si="21"/>
        <v>0</v>
      </c>
      <c r="B326" s="2"/>
      <c r="C326" s="27"/>
      <c r="D326" s="49">
        <f>IF(ISNUMBER(C326),LOOKUP(C326,'工種番号'!$C$4:$C$55,'工種番号'!$D$4:$D$55),"")</f>
      </c>
      <c r="E326" s="55"/>
      <c r="F326" s="107"/>
      <c r="G326" s="108"/>
      <c r="H326" s="108"/>
      <c r="I326" s="109"/>
      <c r="J326" s="84"/>
      <c r="K326" s="29"/>
      <c r="L326" s="31"/>
      <c r="M326" s="53"/>
      <c r="N326" s="110">
        <f t="shared" si="23"/>
      </c>
      <c r="O326" s="111"/>
      <c r="P326" s="66"/>
      <c r="Q326" s="67"/>
      <c r="R326" s="39"/>
      <c r="S326" s="112">
        <f>IF(R326="","",LOOKUP(R326,'工種番号'!$C$4:$C$55,'工種番号'!$D$4:$D$55))</f>
      </c>
      <c r="T326" s="113"/>
      <c r="U326" s="114"/>
      <c r="V326" s="115"/>
      <c r="W326" s="33"/>
      <c r="X326" s="3"/>
    </row>
    <row r="327" spans="1:24" ht="21.75" customHeight="1">
      <c r="A327" s="11">
        <f t="shared" si="21"/>
        <v>0</v>
      </c>
      <c r="B327" s="2"/>
      <c r="C327" s="27"/>
      <c r="D327" s="49">
        <f>IF(ISNUMBER(C327),LOOKUP(C327,'工種番号'!$C$4:$C$55,'工種番号'!$D$4:$D$55),"")</f>
      </c>
      <c r="E327" s="55"/>
      <c r="F327" s="107"/>
      <c r="G327" s="108"/>
      <c r="H327" s="108"/>
      <c r="I327" s="109"/>
      <c r="J327" s="84"/>
      <c r="K327" s="29"/>
      <c r="L327" s="31"/>
      <c r="M327" s="53"/>
      <c r="N327" s="110">
        <f t="shared" si="23"/>
      </c>
      <c r="O327" s="111"/>
      <c r="P327" s="66"/>
      <c r="Q327" s="67"/>
      <c r="R327" s="39"/>
      <c r="S327" s="112">
        <f>IF(R327="","",LOOKUP(R327,'工種番号'!$C$4:$C$55,'工種番号'!$D$4:$D$55))</f>
      </c>
      <c r="T327" s="113"/>
      <c r="U327" s="114"/>
      <c r="V327" s="115"/>
      <c r="W327" s="33"/>
      <c r="X327" s="3"/>
    </row>
    <row r="328" spans="1:24" ht="21.75" customHeight="1">
      <c r="A328" s="11">
        <f t="shared" si="21"/>
        <v>0</v>
      </c>
      <c r="B328" s="2"/>
      <c r="C328" s="18"/>
      <c r="D328" s="49">
        <f>IF(ISNUMBER(C328),LOOKUP(C328,'工種番号'!$C$4:$C$55,'工種番号'!$D$4:$D$55),"")</f>
      </c>
      <c r="E328" s="55"/>
      <c r="F328" s="107"/>
      <c r="G328" s="108"/>
      <c r="H328" s="108"/>
      <c r="I328" s="109"/>
      <c r="J328" s="84"/>
      <c r="K328" s="29"/>
      <c r="L328" s="31"/>
      <c r="M328" s="53"/>
      <c r="N328" s="110">
        <f t="shared" si="23"/>
      </c>
      <c r="O328" s="111"/>
      <c r="P328" s="66"/>
      <c r="Q328" s="67"/>
      <c r="R328" s="39"/>
      <c r="S328" s="112">
        <f>IF(R328="","",LOOKUP(R328,'工種番号'!$C$4:$C$55,'工種番号'!$D$4:$D$55))</f>
      </c>
      <c r="T328" s="113"/>
      <c r="U328" s="114"/>
      <c r="V328" s="115"/>
      <c r="W328" s="33"/>
      <c r="X328" s="3"/>
    </row>
    <row r="329" spans="1:24" ht="21.75" customHeight="1">
      <c r="A329" s="11">
        <f t="shared" si="21"/>
        <v>0</v>
      </c>
      <c r="B329" s="2"/>
      <c r="C329" s="27"/>
      <c r="D329" s="49">
        <f>IF(ISNUMBER(C329),LOOKUP(C329,'工種番号'!$C$4:$C$55,'工種番号'!$D$4:$D$55),"")</f>
      </c>
      <c r="E329" s="55"/>
      <c r="F329" s="107"/>
      <c r="G329" s="108"/>
      <c r="H329" s="108"/>
      <c r="I329" s="109"/>
      <c r="J329" s="84"/>
      <c r="K329" s="29"/>
      <c r="L329" s="31"/>
      <c r="M329" s="53"/>
      <c r="N329" s="110">
        <f t="shared" si="23"/>
      </c>
      <c r="O329" s="111"/>
      <c r="P329" s="66"/>
      <c r="Q329" s="67"/>
      <c r="R329" s="39"/>
      <c r="S329" s="112">
        <f>IF(R329="","",LOOKUP(R329,'工種番号'!$C$4:$C$55,'工種番号'!$D$4:$D$55))</f>
      </c>
      <c r="T329" s="113"/>
      <c r="U329" s="114"/>
      <c r="V329" s="115"/>
      <c r="W329" s="33"/>
      <c r="X329" s="3"/>
    </row>
    <row r="330" spans="1:24" ht="21.75" customHeight="1">
      <c r="A330" s="11">
        <f t="shared" si="21"/>
        <v>0</v>
      </c>
      <c r="B330" s="2"/>
      <c r="C330" s="27"/>
      <c r="D330" s="49">
        <f>IF(ISNUMBER(C330),LOOKUP(C330,'工種番号'!$C$4:$C$55,'工種番号'!$D$4:$D$55),"")</f>
      </c>
      <c r="E330" s="55"/>
      <c r="F330" s="107"/>
      <c r="G330" s="108"/>
      <c r="H330" s="108"/>
      <c r="I330" s="109"/>
      <c r="J330" s="84"/>
      <c r="K330" s="29"/>
      <c r="L330" s="31"/>
      <c r="M330" s="53"/>
      <c r="N330" s="110">
        <f t="shared" si="23"/>
      </c>
      <c r="O330" s="111"/>
      <c r="P330" s="66"/>
      <c r="Q330" s="67"/>
      <c r="R330" s="39"/>
      <c r="S330" s="112">
        <f>IF(R330="","",LOOKUP(R330,'工種番号'!$C$4:$C$55,'工種番号'!$D$4:$D$55))</f>
      </c>
      <c r="T330" s="113"/>
      <c r="U330" s="114"/>
      <c r="V330" s="115"/>
      <c r="W330" s="33"/>
      <c r="X330" s="3"/>
    </row>
    <row r="331" spans="1:24" ht="21.75" customHeight="1">
      <c r="A331" s="11">
        <f t="shared" si="21"/>
        <v>0</v>
      </c>
      <c r="B331" s="2"/>
      <c r="C331" s="27"/>
      <c r="D331" s="49">
        <f>IF(ISNUMBER(C331),LOOKUP(C331,'工種番号'!$C$4:$C$55,'工種番号'!$D$4:$D$55),"")</f>
      </c>
      <c r="E331" s="55"/>
      <c r="F331" s="107"/>
      <c r="G331" s="108"/>
      <c r="H331" s="108"/>
      <c r="I331" s="109"/>
      <c r="J331" s="84"/>
      <c r="K331" s="29"/>
      <c r="L331" s="31"/>
      <c r="M331" s="53"/>
      <c r="N331" s="110">
        <f t="shared" si="23"/>
      </c>
      <c r="O331" s="111"/>
      <c r="P331" s="66"/>
      <c r="Q331" s="67"/>
      <c r="R331" s="39"/>
      <c r="S331" s="112">
        <f>IF(R331="","",LOOKUP(R331,'工種番号'!$C$4:$C$55,'工種番号'!$D$4:$D$55))</f>
      </c>
      <c r="T331" s="113"/>
      <c r="U331" s="114"/>
      <c r="V331" s="115"/>
      <c r="W331" s="33"/>
      <c r="X331" s="3"/>
    </row>
    <row r="332" spans="1:24" ht="21.75" customHeight="1">
      <c r="A332" s="11">
        <f t="shared" si="21"/>
        <v>0</v>
      </c>
      <c r="B332" s="2"/>
      <c r="C332" s="27"/>
      <c r="D332" s="49">
        <f>IF(ISNUMBER(C332),LOOKUP(C332,'工種番号'!$C$4:$C$55,'工種番号'!$D$4:$D$55),"")</f>
      </c>
      <c r="E332" s="55"/>
      <c r="F332" s="107"/>
      <c r="G332" s="108"/>
      <c r="H332" s="108"/>
      <c r="I332" s="109"/>
      <c r="J332" s="84"/>
      <c r="K332" s="29"/>
      <c r="L332" s="31"/>
      <c r="M332" s="53"/>
      <c r="N332" s="110">
        <f t="shared" si="23"/>
      </c>
      <c r="O332" s="111"/>
      <c r="P332" s="66"/>
      <c r="Q332" s="67"/>
      <c r="R332" s="40"/>
      <c r="S332" s="112">
        <f>IF(R332="","",LOOKUP(R332,'工種番号'!$C$4:$C$55,'工種番号'!$D$4:$D$55))</f>
      </c>
      <c r="T332" s="113"/>
      <c r="U332" s="114"/>
      <c r="V332" s="115"/>
      <c r="W332" s="33"/>
      <c r="X332" s="3"/>
    </row>
    <row r="333" spans="1:24" ht="21.75" customHeight="1">
      <c r="A333" s="11">
        <f t="shared" si="21"/>
        <v>0</v>
      </c>
      <c r="B333" s="2"/>
      <c r="C333" s="18"/>
      <c r="D333" s="49">
        <f>IF(ISNUMBER(C333),LOOKUP(C333,'工種番号'!$C$4:$C$55,'工種番号'!$D$4:$D$55),"")</f>
      </c>
      <c r="E333" s="55"/>
      <c r="F333" s="107"/>
      <c r="G333" s="108"/>
      <c r="H333" s="108"/>
      <c r="I333" s="109"/>
      <c r="J333" s="84"/>
      <c r="K333" s="29"/>
      <c r="L333" s="31"/>
      <c r="M333" s="53"/>
      <c r="N333" s="110">
        <f t="shared" si="23"/>
      </c>
      <c r="O333" s="111"/>
      <c r="P333" s="66"/>
      <c r="Q333" s="67"/>
      <c r="R333" s="40"/>
      <c r="S333" s="112">
        <f>IF(R333="","",LOOKUP(R333,'工種番号'!$C$4:$C$55,'工種番号'!$D$4:$D$55))</f>
      </c>
      <c r="T333" s="113"/>
      <c r="U333" s="114"/>
      <c r="V333" s="115"/>
      <c r="W333" s="33"/>
      <c r="X333" s="3"/>
    </row>
    <row r="334" spans="1:24" ht="21.75" customHeight="1">
      <c r="A334" s="11">
        <f t="shared" si="21"/>
        <v>0</v>
      </c>
      <c r="B334" s="2"/>
      <c r="C334" s="18"/>
      <c r="D334" s="49">
        <f>IF(ISNUMBER(C334),LOOKUP(C334,'工種番号'!$C$4:$C$55,'工種番号'!$D$4:$D$55),"")</f>
      </c>
      <c r="E334" s="55"/>
      <c r="F334" s="107"/>
      <c r="G334" s="108"/>
      <c r="H334" s="108"/>
      <c r="I334" s="109"/>
      <c r="J334" s="84"/>
      <c r="K334" s="29"/>
      <c r="L334" s="31"/>
      <c r="M334" s="53"/>
      <c r="N334" s="110">
        <f t="shared" si="23"/>
      </c>
      <c r="O334" s="111"/>
      <c r="P334" s="66"/>
      <c r="Q334" s="67"/>
      <c r="R334" s="40"/>
      <c r="S334" s="112">
        <f>IF(R334="","",LOOKUP(R334,'工種番号'!$C$4:$C$55,'工種番号'!$D$4:$D$55))</f>
      </c>
      <c r="T334" s="113"/>
      <c r="U334" s="114"/>
      <c r="V334" s="115"/>
      <c r="W334" s="33"/>
      <c r="X334" s="3"/>
    </row>
    <row r="335" spans="1:24" ht="21.75" customHeight="1">
      <c r="A335" s="11">
        <f t="shared" si="21"/>
        <v>0</v>
      </c>
      <c r="B335" s="2"/>
      <c r="C335" s="27"/>
      <c r="D335" s="49">
        <f>IF(ISNUMBER(C335),LOOKUP(C335,'工種番号'!$C$4:$C$55,'工種番号'!$D$4:$D$55),"")</f>
      </c>
      <c r="E335" s="55"/>
      <c r="F335" s="107"/>
      <c r="G335" s="108"/>
      <c r="H335" s="108"/>
      <c r="I335" s="109"/>
      <c r="J335" s="84"/>
      <c r="K335" s="29"/>
      <c r="L335" s="31"/>
      <c r="M335" s="53"/>
      <c r="N335" s="110">
        <f t="shared" si="23"/>
      </c>
      <c r="O335" s="111"/>
      <c r="P335" s="66"/>
      <c r="Q335" s="67"/>
      <c r="R335" s="40"/>
      <c r="S335" s="112">
        <f>IF(R335="","",LOOKUP(R335,'工種番号'!$C$4:$C$55,'工種番号'!$D$4:$D$55))</f>
      </c>
      <c r="T335" s="113"/>
      <c r="U335" s="114"/>
      <c r="V335" s="115"/>
      <c r="W335" s="33"/>
      <c r="X335" s="3"/>
    </row>
    <row r="336" spans="1:24" ht="21.75" customHeight="1">
      <c r="A336" s="11">
        <f t="shared" si="21"/>
        <v>0</v>
      </c>
      <c r="B336" s="2"/>
      <c r="C336" s="27"/>
      <c r="D336" s="49">
        <f>IF(ISNUMBER(C336),LOOKUP(C336,'工種番号'!$C$4:$C$55,'工種番号'!$D$4:$D$55),"")</f>
      </c>
      <c r="E336" s="55"/>
      <c r="F336" s="107"/>
      <c r="G336" s="108"/>
      <c r="H336" s="108"/>
      <c r="I336" s="109"/>
      <c r="J336" s="84"/>
      <c r="K336" s="29"/>
      <c r="L336" s="31"/>
      <c r="M336" s="53"/>
      <c r="N336" s="110">
        <f t="shared" si="23"/>
      </c>
      <c r="O336" s="111"/>
      <c r="P336" s="66"/>
      <c r="Q336" s="67"/>
      <c r="R336" s="40"/>
      <c r="S336" s="112">
        <f>IF(R336="","",LOOKUP(R336,'工種番号'!$C$4:$C$55,'工種番号'!$D$4:$D$55))</f>
      </c>
      <c r="T336" s="113"/>
      <c r="U336" s="114"/>
      <c r="V336" s="115"/>
      <c r="W336" s="33"/>
      <c r="X336" s="3"/>
    </row>
    <row r="337" spans="1:24" ht="21.75" customHeight="1">
      <c r="A337" s="11">
        <f t="shared" si="21"/>
        <v>0</v>
      </c>
      <c r="B337" s="2"/>
      <c r="C337" s="27"/>
      <c r="D337" s="49">
        <f>IF(ISNUMBER(C337),LOOKUP(C337,'工種番号'!$C$4:$C$55,'工種番号'!$D$4:$D$55),"")</f>
      </c>
      <c r="E337" s="55"/>
      <c r="F337" s="107"/>
      <c r="G337" s="108"/>
      <c r="H337" s="108"/>
      <c r="I337" s="109"/>
      <c r="J337" s="84"/>
      <c r="K337" s="29"/>
      <c r="L337" s="31"/>
      <c r="M337" s="53"/>
      <c r="N337" s="110">
        <f t="shared" si="23"/>
      </c>
      <c r="O337" s="111"/>
      <c r="P337" s="66"/>
      <c r="Q337" s="67"/>
      <c r="R337" s="40"/>
      <c r="S337" s="112">
        <f>IF(R337="","",LOOKUP(R337,'工種番号'!$C$4:$C$55,'工種番号'!$D$4:$D$55))</f>
      </c>
      <c r="T337" s="113"/>
      <c r="U337" s="114"/>
      <c r="V337" s="115"/>
      <c r="W337" s="33"/>
      <c r="X337" s="3"/>
    </row>
    <row r="338" spans="1:24" ht="21.75" customHeight="1">
      <c r="A338" s="11">
        <f t="shared" si="21"/>
        <v>0</v>
      </c>
      <c r="B338" s="2"/>
      <c r="C338" s="27"/>
      <c r="D338" s="49">
        <f>IF(ISNUMBER(C338),LOOKUP(C338,'工種番号'!$C$4:$C$55,'工種番号'!$D$4:$D$55),"")</f>
      </c>
      <c r="E338" s="55"/>
      <c r="F338" s="107"/>
      <c r="G338" s="108"/>
      <c r="H338" s="108"/>
      <c r="I338" s="109"/>
      <c r="J338" s="84"/>
      <c r="K338" s="29"/>
      <c r="L338" s="31"/>
      <c r="M338" s="53"/>
      <c r="N338" s="110">
        <f t="shared" si="23"/>
      </c>
      <c r="O338" s="111"/>
      <c r="P338" s="66"/>
      <c r="Q338" s="67"/>
      <c r="R338" s="40"/>
      <c r="S338" s="112">
        <f>IF(R338="","",LOOKUP(R338,'工種番号'!$C$4:$C$55,'工種番号'!$D$4:$D$55))</f>
      </c>
      <c r="T338" s="113"/>
      <c r="U338" s="114"/>
      <c r="V338" s="115"/>
      <c r="W338" s="33"/>
      <c r="X338" s="3"/>
    </row>
    <row r="339" spans="1:24" ht="21.75" customHeight="1">
      <c r="A339" s="11">
        <f t="shared" si="21"/>
        <v>0</v>
      </c>
      <c r="B339" s="2"/>
      <c r="C339" s="27"/>
      <c r="D339" s="49">
        <f>IF(ISNUMBER(C339),LOOKUP(C339,'工種番号'!$C$4:$C$55,'工種番号'!$D$4:$D$55),"")</f>
      </c>
      <c r="E339" s="55"/>
      <c r="F339" s="107"/>
      <c r="G339" s="108"/>
      <c r="H339" s="108"/>
      <c r="I339" s="109"/>
      <c r="J339" s="84"/>
      <c r="K339" s="29"/>
      <c r="L339" s="31"/>
      <c r="M339" s="53"/>
      <c r="N339" s="110">
        <f t="shared" si="23"/>
      </c>
      <c r="O339" s="111"/>
      <c r="P339" s="66"/>
      <c r="Q339" s="67"/>
      <c r="R339" s="40"/>
      <c r="S339" s="112">
        <f>IF(R339="","",LOOKUP(R339,'工種番号'!$C$4:$C$55,'工種番号'!$D$4:$D$55))</f>
      </c>
      <c r="T339" s="113"/>
      <c r="U339" s="114"/>
      <c r="V339" s="115"/>
      <c r="W339" s="33"/>
      <c r="X339" s="3"/>
    </row>
    <row r="340" spans="1:24" ht="21.75" customHeight="1">
      <c r="A340" s="11">
        <f t="shared" si="21"/>
        <v>0</v>
      </c>
      <c r="B340" s="2"/>
      <c r="C340" s="18"/>
      <c r="D340" s="49">
        <f>IF(ISNUMBER(C340),LOOKUP(C340,'工種番号'!$C$4:$C$55,'工種番号'!$D$4:$D$55),"")</f>
      </c>
      <c r="E340" s="55"/>
      <c r="F340" s="107"/>
      <c r="G340" s="108"/>
      <c r="H340" s="108"/>
      <c r="I340" s="109"/>
      <c r="J340" s="84"/>
      <c r="K340" s="29"/>
      <c r="L340" s="31"/>
      <c r="M340" s="53"/>
      <c r="N340" s="110">
        <f t="shared" si="23"/>
      </c>
      <c r="O340" s="111"/>
      <c r="P340" s="66"/>
      <c r="Q340" s="67"/>
      <c r="R340" s="40"/>
      <c r="S340" s="112">
        <f>IF(R340="","",LOOKUP(R340,'工種番号'!$C$4:$C$55,'工種番号'!$D$4:$D$55))</f>
      </c>
      <c r="T340" s="113"/>
      <c r="U340" s="114"/>
      <c r="V340" s="115"/>
      <c r="W340" s="33"/>
      <c r="X340" s="3"/>
    </row>
    <row r="341" spans="1:24" ht="21.75" customHeight="1">
      <c r="A341" s="11">
        <f t="shared" si="21"/>
        <v>0</v>
      </c>
      <c r="B341" s="2"/>
      <c r="C341" s="18"/>
      <c r="D341" s="49">
        <f>IF(ISNUMBER(C341),LOOKUP(C341,'工種番号'!$C$4:$C$55,'工種番号'!$D$4:$D$55),"")</f>
      </c>
      <c r="E341" s="55"/>
      <c r="F341" s="107"/>
      <c r="G341" s="108"/>
      <c r="H341" s="108"/>
      <c r="I341" s="109"/>
      <c r="J341" s="84"/>
      <c r="K341" s="29"/>
      <c r="L341" s="31"/>
      <c r="M341" s="53"/>
      <c r="N341" s="110">
        <f t="shared" si="23"/>
      </c>
      <c r="O341" s="111"/>
      <c r="P341" s="66"/>
      <c r="Q341" s="67"/>
      <c r="R341" s="40"/>
      <c r="S341" s="112">
        <f>IF(R341="","",LOOKUP(R341,'工種番号'!$C$4:$C$55,'工種番号'!$D$4:$D$55))</f>
      </c>
      <c r="T341" s="113"/>
      <c r="U341" s="114"/>
      <c r="V341" s="115"/>
      <c r="W341" s="33"/>
      <c r="X341" s="3"/>
    </row>
    <row r="342" spans="1:24" ht="21.75" customHeight="1">
      <c r="A342" s="11">
        <f t="shared" si="21"/>
        <v>0</v>
      </c>
      <c r="B342" s="2"/>
      <c r="C342" s="18"/>
      <c r="D342" s="49">
        <f>IF(ISNUMBER(C342),LOOKUP(C342,'工種番号'!$C$4:$C$55,'工種番号'!$D$4:$D$55),"")</f>
      </c>
      <c r="E342" s="55"/>
      <c r="F342" s="107"/>
      <c r="G342" s="108"/>
      <c r="H342" s="108"/>
      <c r="I342" s="109"/>
      <c r="J342" s="84"/>
      <c r="K342" s="29"/>
      <c r="L342" s="31"/>
      <c r="M342" s="53"/>
      <c r="N342" s="110">
        <f t="shared" si="23"/>
      </c>
      <c r="O342" s="111"/>
      <c r="P342" s="66"/>
      <c r="Q342" s="67"/>
      <c r="R342" s="40"/>
      <c r="S342" s="112">
        <f>IF(R342="","",LOOKUP(R342,'工種番号'!$C$4:$C$55,'工種番号'!$D$4:$D$55))</f>
      </c>
      <c r="T342" s="113"/>
      <c r="U342" s="114"/>
      <c r="V342" s="115"/>
      <c r="W342" s="33"/>
      <c r="X342" s="3"/>
    </row>
    <row r="343" spans="1:24" ht="21.75" customHeight="1">
      <c r="A343" s="11">
        <f t="shared" si="21"/>
        <v>0</v>
      </c>
      <c r="B343" s="2"/>
      <c r="C343" s="27"/>
      <c r="D343" s="49">
        <f>IF(ISNUMBER(C343),LOOKUP(C343,'工種番号'!$C$4:$C$55,'工種番号'!$D$4:$D$55),"")</f>
      </c>
      <c r="E343" s="55"/>
      <c r="F343" s="107"/>
      <c r="G343" s="108"/>
      <c r="H343" s="108"/>
      <c r="I343" s="109"/>
      <c r="J343" s="84"/>
      <c r="K343" s="29"/>
      <c r="L343" s="31"/>
      <c r="M343" s="53"/>
      <c r="N343" s="110">
        <f t="shared" si="23"/>
      </c>
      <c r="O343" s="111"/>
      <c r="P343" s="66"/>
      <c r="Q343" s="67"/>
      <c r="R343" s="40"/>
      <c r="S343" s="112">
        <f>IF(R343="","",LOOKUP(R343,'工種番号'!$C$4:$C$55,'工種番号'!$D$4:$D$55))</f>
      </c>
      <c r="T343" s="113"/>
      <c r="U343" s="114"/>
      <c r="V343" s="115"/>
      <c r="W343" s="33"/>
      <c r="X343" s="3"/>
    </row>
    <row r="344" spans="1:24" ht="21.75" customHeight="1">
      <c r="A344" s="11">
        <f t="shared" si="21"/>
        <v>0</v>
      </c>
      <c r="B344" s="2"/>
      <c r="C344" s="27"/>
      <c r="D344" s="49">
        <f>IF(ISNUMBER(C344),LOOKUP(C344,'工種番号'!$C$4:$C$55,'工種番号'!$D$4:$D$55),"")</f>
      </c>
      <c r="E344" s="55"/>
      <c r="F344" s="107"/>
      <c r="G344" s="108"/>
      <c r="H344" s="108"/>
      <c r="I344" s="109"/>
      <c r="J344" s="84"/>
      <c r="K344" s="29"/>
      <c r="L344" s="31"/>
      <c r="M344" s="53"/>
      <c r="N344" s="110">
        <f t="shared" si="23"/>
      </c>
      <c r="O344" s="111"/>
      <c r="P344" s="66"/>
      <c r="Q344" s="67"/>
      <c r="R344" s="40"/>
      <c r="S344" s="112">
        <f>IF(R344="","",LOOKUP(R344,'工種番号'!$C$4:$C$55,'工種番号'!$D$4:$D$55))</f>
      </c>
      <c r="T344" s="113"/>
      <c r="U344" s="114"/>
      <c r="V344" s="115"/>
      <c r="W344" s="33"/>
      <c r="X344" s="3"/>
    </row>
    <row r="345" spans="1:24" ht="21.75" customHeight="1" thickBot="1">
      <c r="A345" s="11">
        <f t="shared" si="21"/>
        <v>0</v>
      </c>
      <c r="B345" s="2"/>
      <c r="C345" s="18"/>
      <c r="D345" s="49">
        <f>IF(ISNUMBER(C345),LOOKUP(C345,'工種番号'!$C$4:$C$55,'工種番号'!$D$4:$D$55),"")</f>
      </c>
      <c r="E345" s="55"/>
      <c r="F345" s="107"/>
      <c r="G345" s="108"/>
      <c r="H345" s="108"/>
      <c r="I345" s="109"/>
      <c r="J345" s="84"/>
      <c r="K345" s="29"/>
      <c r="L345" s="31"/>
      <c r="M345" s="53"/>
      <c r="N345" s="110">
        <f t="shared" si="23"/>
      </c>
      <c r="O345" s="111"/>
      <c r="P345" s="66"/>
      <c r="Q345" s="67"/>
      <c r="R345" s="41"/>
      <c r="S345" s="116">
        <f>IF(R345="","",LOOKUP(R345,'工種番号'!$C$4:$C$55,'工種番号'!$D$4:$D$55))</f>
      </c>
      <c r="T345" s="117"/>
      <c r="U345" s="118"/>
      <c r="V345" s="119"/>
      <c r="W345" s="34"/>
      <c r="X345" s="3"/>
    </row>
    <row r="346" spans="1:24" ht="21.75" customHeight="1">
      <c r="A346" s="11"/>
      <c r="B346" s="2"/>
      <c r="C346" s="120" t="s">
        <v>10</v>
      </c>
      <c r="D346" s="121"/>
      <c r="E346" s="37" t="s">
        <v>15</v>
      </c>
      <c r="F346" s="120" t="s">
        <v>16</v>
      </c>
      <c r="G346" s="122"/>
      <c r="H346" s="122"/>
      <c r="I346" s="122"/>
      <c r="J346" s="83"/>
      <c r="K346" s="37" t="s">
        <v>17</v>
      </c>
      <c r="L346" s="37" t="s">
        <v>18</v>
      </c>
      <c r="M346" s="54" t="s">
        <v>19</v>
      </c>
      <c r="N346" s="123" t="s">
        <v>20</v>
      </c>
      <c r="O346" s="124"/>
      <c r="P346" s="68"/>
      <c r="Q346" s="67"/>
      <c r="R346" s="125" t="s">
        <v>21</v>
      </c>
      <c r="S346" s="126"/>
      <c r="T346" s="126"/>
      <c r="U346" s="127" t="s">
        <v>22</v>
      </c>
      <c r="V346" s="127"/>
      <c r="W346" s="128"/>
      <c r="X346" s="3"/>
    </row>
    <row r="347" spans="1:24" ht="21.75" customHeight="1">
      <c r="A347" s="11">
        <f aca="true" t="shared" si="24" ref="A347:A369">C347</f>
        <v>0</v>
      </c>
      <c r="B347" s="2"/>
      <c r="C347" s="18"/>
      <c r="D347" s="48">
        <f>IF(ISNUMBER(C347),LOOKUP(C347,'工種番号'!$C$4:$C$55,'工種番号'!$D$4:$D$55),"")</f>
      </c>
      <c r="E347" s="55"/>
      <c r="F347" s="107"/>
      <c r="G347" s="108"/>
      <c r="H347" s="108"/>
      <c r="I347" s="109"/>
      <c r="J347" s="84"/>
      <c r="K347" s="29"/>
      <c r="L347" s="31"/>
      <c r="M347" s="53"/>
      <c r="N347" s="110">
        <f aca="true" t="shared" si="25" ref="N347:N368">IF(ISBLANK(M347),"",ROUND(K347*M347,0))</f>
      </c>
      <c r="O347" s="111"/>
      <c r="P347" s="66"/>
      <c r="Q347" s="67"/>
      <c r="R347" s="38"/>
      <c r="S347" s="112">
        <f>IF(R347="","",LOOKUP(R347,'工種番号'!$C$4:$C$55,'工種番号'!$D$4:$D$55))</f>
      </c>
      <c r="T347" s="113"/>
      <c r="U347" s="114"/>
      <c r="V347" s="115"/>
      <c r="W347" s="33"/>
      <c r="X347" s="3"/>
    </row>
    <row r="348" spans="1:24" ht="21.75" customHeight="1">
      <c r="A348" s="11">
        <f t="shared" si="24"/>
        <v>0</v>
      </c>
      <c r="B348" s="2"/>
      <c r="C348" s="27"/>
      <c r="D348" s="49">
        <f>IF(ISNUMBER(C348),LOOKUP(C348,'工種番号'!$C$4:$C$55,'工種番号'!$D$4:$D$55),"")</f>
      </c>
      <c r="E348" s="55"/>
      <c r="F348" s="107"/>
      <c r="G348" s="108"/>
      <c r="H348" s="108"/>
      <c r="I348" s="109"/>
      <c r="J348" s="84"/>
      <c r="K348" s="29"/>
      <c r="L348" s="31"/>
      <c r="M348" s="53"/>
      <c r="N348" s="110">
        <f t="shared" si="25"/>
      </c>
      <c r="O348" s="111"/>
      <c r="P348" s="66"/>
      <c r="Q348" s="67"/>
      <c r="R348" s="38"/>
      <c r="S348" s="112">
        <f>IF(R348="","",LOOKUP(R348,'工種番号'!$C$4:$C$55,'工種番号'!$D$4:$D$55))</f>
      </c>
      <c r="T348" s="113"/>
      <c r="U348" s="114"/>
      <c r="V348" s="115"/>
      <c r="W348" s="33"/>
      <c r="X348" s="3"/>
    </row>
    <row r="349" spans="1:24" ht="21.75" customHeight="1">
      <c r="A349" s="11">
        <f t="shared" si="24"/>
        <v>0</v>
      </c>
      <c r="B349" s="2"/>
      <c r="C349" s="27"/>
      <c r="D349" s="49">
        <f>IF(ISNUMBER(C349),LOOKUP(C349,'工種番号'!$C$4:$C$55,'工種番号'!$D$4:$D$55),"")</f>
      </c>
      <c r="E349" s="55"/>
      <c r="F349" s="107"/>
      <c r="G349" s="108"/>
      <c r="H349" s="108"/>
      <c r="I349" s="109"/>
      <c r="J349" s="84"/>
      <c r="K349" s="29"/>
      <c r="L349" s="31"/>
      <c r="M349" s="53"/>
      <c r="N349" s="110">
        <f t="shared" si="25"/>
      </c>
      <c r="O349" s="111"/>
      <c r="P349" s="66"/>
      <c r="Q349" s="67"/>
      <c r="R349" s="38"/>
      <c r="S349" s="112">
        <f>IF(R349="","",LOOKUP(R349,'工種番号'!$C$4:$C$55,'工種番号'!$D$4:$D$55))</f>
      </c>
      <c r="T349" s="113"/>
      <c r="U349" s="114"/>
      <c r="V349" s="115"/>
      <c r="W349" s="33"/>
      <c r="X349" s="3"/>
    </row>
    <row r="350" spans="1:24" ht="21.75" customHeight="1">
      <c r="A350" s="11">
        <f t="shared" si="24"/>
        <v>0</v>
      </c>
      <c r="B350" s="2"/>
      <c r="C350" s="27"/>
      <c r="D350" s="49">
        <f>IF(ISNUMBER(C350),LOOKUP(C350,'工種番号'!$C$4:$C$55,'工種番号'!$D$4:$D$55),"")</f>
      </c>
      <c r="E350" s="55"/>
      <c r="F350" s="107"/>
      <c r="G350" s="108"/>
      <c r="H350" s="108"/>
      <c r="I350" s="109"/>
      <c r="J350" s="84"/>
      <c r="K350" s="29"/>
      <c r="L350" s="31"/>
      <c r="M350" s="53"/>
      <c r="N350" s="110">
        <f t="shared" si="25"/>
      </c>
      <c r="O350" s="111"/>
      <c r="P350" s="66"/>
      <c r="Q350" s="67"/>
      <c r="R350" s="39"/>
      <c r="S350" s="112">
        <f>IF(R350="","",LOOKUP(R350,'工種番号'!$C$4:$C$55,'工種番号'!$D$4:$D$55))</f>
      </c>
      <c r="T350" s="113"/>
      <c r="U350" s="114"/>
      <c r="V350" s="115"/>
      <c r="W350" s="33"/>
      <c r="X350" s="3"/>
    </row>
    <row r="351" spans="1:24" ht="21.75" customHeight="1">
      <c r="A351" s="11">
        <f t="shared" si="24"/>
        <v>0</v>
      </c>
      <c r="B351" s="2"/>
      <c r="C351" s="27"/>
      <c r="D351" s="49">
        <f>IF(ISNUMBER(C351),LOOKUP(C351,'工種番号'!$C$4:$C$55,'工種番号'!$D$4:$D$55),"")</f>
      </c>
      <c r="E351" s="55"/>
      <c r="F351" s="107"/>
      <c r="G351" s="108"/>
      <c r="H351" s="108"/>
      <c r="I351" s="109"/>
      <c r="J351" s="84"/>
      <c r="K351" s="29"/>
      <c r="L351" s="31"/>
      <c r="M351" s="53"/>
      <c r="N351" s="110">
        <f t="shared" si="25"/>
      </c>
      <c r="O351" s="111"/>
      <c r="P351" s="66"/>
      <c r="Q351" s="67"/>
      <c r="R351" s="39"/>
      <c r="S351" s="112">
        <f>IF(R351="","",LOOKUP(R351,'工種番号'!$C$4:$C$55,'工種番号'!$D$4:$D$55))</f>
      </c>
      <c r="T351" s="113"/>
      <c r="U351" s="114"/>
      <c r="V351" s="115"/>
      <c r="W351" s="33"/>
      <c r="X351" s="3"/>
    </row>
    <row r="352" spans="1:24" ht="21.75" customHeight="1">
      <c r="A352" s="11">
        <f t="shared" si="24"/>
        <v>0</v>
      </c>
      <c r="B352" s="2"/>
      <c r="C352" s="18"/>
      <c r="D352" s="49">
        <f>IF(ISNUMBER(C352),LOOKUP(C352,'工種番号'!$C$4:$C$55,'工種番号'!$D$4:$D$55),"")</f>
      </c>
      <c r="E352" s="55"/>
      <c r="F352" s="107"/>
      <c r="G352" s="108"/>
      <c r="H352" s="108"/>
      <c r="I352" s="109"/>
      <c r="J352" s="84"/>
      <c r="K352" s="29"/>
      <c r="L352" s="31"/>
      <c r="M352" s="53"/>
      <c r="N352" s="110">
        <f t="shared" si="25"/>
      </c>
      <c r="O352" s="111"/>
      <c r="P352" s="66"/>
      <c r="Q352" s="67"/>
      <c r="R352" s="39"/>
      <c r="S352" s="112">
        <f>IF(R352="","",LOOKUP(R352,'工種番号'!$C$4:$C$55,'工種番号'!$D$4:$D$55))</f>
      </c>
      <c r="T352" s="113"/>
      <c r="U352" s="114"/>
      <c r="V352" s="115"/>
      <c r="W352" s="33"/>
      <c r="X352" s="3"/>
    </row>
    <row r="353" spans="1:24" ht="21.75" customHeight="1">
      <c r="A353" s="11">
        <f t="shared" si="24"/>
        <v>0</v>
      </c>
      <c r="B353" s="2"/>
      <c r="C353" s="27"/>
      <c r="D353" s="49">
        <f>IF(ISNUMBER(C353),LOOKUP(C353,'工種番号'!$C$4:$C$55,'工種番号'!$D$4:$D$55),"")</f>
      </c>
      <c r="E353" s="55"/>
      <c r="F353" s="107"/>
      <c r="G353" s="108"/>
      <c r="H353" s="108"/>
      <c r="I353" s="109"/>
      <c r="J353" s="84"/>
      <c r="K353" s="29"/>
      <c r="L353" s="31"/>
      <c r="M353" s="53"/>
      <c r="N353" s="110">
        <f t="shared" si="25"/>
      </c>
      <c r="O353" s="111"/>
      <c r="P353" s="66"/>
      <c r="Q353" s="67"/>
      <c r="R353" s="39"/>
      <c r="S353" s="112">
        <f>IF(R353="","",LOOKUP(R353,'工種番号'!$C$4:$C$55,'工種番号'!$D$4:$D$55))</f>
      </c>
      <c r="T353" s="113"/>
      <c r="U353" s="114"/>
      <c r="V353" s="115"/>
      <c r="W353" s="33"/>
      <c r="X353" s="3"/>
    </row>
    <row r="354" spans="1:24" ht="21.75" customHeight="1">
      <c r="A354" s="11">
        <f t="shared" si="24"/>
        <v>0</v>
      </c>
      <c r="B354" s="2"/>
      <c r="C354" s="27"/>
      <c r="D354" s="49">
        <f>IF(ISNUMBER(C354),LOOKUP(C354,'工種番号'!$C$4:$C$55,'工種番号'!$D$4:$D$55),"")</f>
      </c>
      <c r="E354" s="55"/>
      <c r="F354" s="107"/>
      <c r="G354" s="108"/>
      <c r="H354" s="108"/>
      <c r="I354" s="109"/>
      <c r="J354" s="84"/>
      <c r="K354" s="29"/>
      <c r="L354" s="31"/>
      <c r="M354" s="53"/>
      <c r="N354" s="110">
        <f t="shared" si="25"/>
      </c>
      <c r="O354" s="111"/>
      <c r="P354" s="66"/>
      <c r="Q354" s="67"/>
      <c r="R354" s="39"/>
      <c r="S354" s="112">
        <f>IF(R354="","",LOOKUP(R354,'工種番号'!$C$4:$C$55,'工種番号'!$D$4:$D$55))</f>
      </c>
      <c r="T354" s="113"/>
      <c r="U354" s="114"/>
      <c r="V354" s="115"/>
      <c r="W354" s="33"/>
      <c r="X354" s="3"/>
    </row>
    <row r="355" spans="1:24" ht="21.75" customHeight="1">
      <c r="A355" s="11">
        <f t="shared" si="24"/>
        <v>0</v>
      </c>
      <c r="B355" s="2"/>
      <c r="C355" s="27"/>
      <c r="D355" s="49">
        <f>IF(ISNUMBER(C355),LOOKUP(C355,'工種番号'!$C$4:$C$55,'工種番号'!$D$4:$D$55),"")</f>
      </c>
      <c r="E355" s="55"/>
      <c r="F355" s="107"/>
      <c r="G355" s="108"/>
      <c r="H355" s="108"/>
      <c r="I355" s="109"/>
      <c r="J355" s="84"/>
      <c r="K355" s="29"/>
      <c r="L355" s="31"/>
      <c r="M355" s="53"/>
      <c r="N355" s="110">
        <f t="shared" si="25"/>
      </c>
      <c r="O355" s="111"/>
      <c r="P355" s="66"/>
      <c r="Q355" s="67"/>
      <c r="R355" s="39"/>
      <c r="S355" s="112">
        <f>IF(R355="","",LOOKUP(R355,'工種番号'!$C$4:$C$55,'工種番号'!$D$4:$D$55))</f>
      </c>
      <c r="T355" s="113"/>
      <c r="U355" s="114"/>
      <c r="V355" s="115"/>
      <c r="W355" s="33"/>
      <c r="X355" s="3"/>
    </row>
    <row r="356" spans="1:24" ht="21.75" customHeight="1">
      <c r="A356" s="11">
        <f t="shared" si="24"/>
        <v>0</v>
      </c>
      <c r="B356" s="2"/>
      <c r="C356" s="27"/>
      <c r="D356" s="49">
        <f>IF(ISNUMBER(C356),LOOKUP(C356,'工種番号'!$C$4:$C$55,'工種番号'!$D$4:$D$55),"")</f>
      </c>
      <c r="E356" s="55"/>
      <c r="F356" s="107"/>
      <c r="G356" s="108"/>
      <c r="H356" s="108"/>
      <c r="I356" s="109"/>
      <c r="J356" s="84"/>
      <c r="K356" s="29"/>
      <c r="L356" s="31"/>
      <c r="M356" s="53"/>
      <c r="N356" s="110">
        <f t="shared" si="25"/>
      </c>
      <c r="O356" s="111"/>
      <c r="P356" s="66"/>
      <c r="Q356" s="67"/>
      <c r="R356" s="40"/>
      <c r="S356" s="112">
        <f>IF(R356="","",LOOKUP(R356,'工種番号'!$C$4:$C$55,'工種番号'!$D$4:$D$55))</f>
      </c>
      <c r="T356" s="113"/>
      <c r="U356" s="114"/>
      <c r="V356" s="115"/>
      <c r="W356" s="33"/>
      <c r="X356" s="3"/>
    </row>
    <row r="357" spans="1:24" ht="21.75" customHeight="1">
      <c r="A357" s="11">
        <f t="shared" si="24"/>
        <v>0</v>
      </c>
      <c r="B357" s="2"/>
      <c r="C357" s="18"/>
      <c r="D357" s="49">
        <f>IF(ISNUMBER(C357),LOOKUP(C357,'工種番号'!$C$4:$C$55,'工種番号'!$D$4:$D$55),"")</f>
      </c>
      <c r="E357" s="55"/>
      <c r="F357" s="107"/>
      <c r="G357" s="108"/>
      <c r="H357" s="108"/>
      <c r="I357" s="109"/>
      <c r="J357" s="84"/>
      <c r="K357" s="29"/>
      <c r="L357" s="31"/>
      <c r="M357" s="53"/>
      <c r="N357" s="110">
        <f t="shared" si="25"/>
      </c>
      <c r="O357" s="111"/>
      <c r="P357" s="66"/>
      <c r="Q357" s="67"/>
      <c r="R357" s="40"/>
      <c r="S357" s="112">
        <f>IF(R357="","",LOOKUP(R357,'工種番号'!$C$4:$C$55,'工種番号'!$D$4:$D$55))</f>
      </c>
      <c r="T357" s="113"/>
      <c r="U357" s="114"/>
      <c r="V357" s="115"/>
      <c r="W357" s="33"/>
      <c r="X357" s="3"/>
    </row>
    <row r="358" spans="1:24" ht="21.75" customHeight="1">
      <c r="A358" s="11">
        <f t="shared" si="24"/>
        <v>0</v>
      </c>
      <c r="B358" s="2"/>
      <c r="C358" s="18"/>
      <c r="D358" s="49">
        <f>IF(ISNUMBER(C358),LOOKUP(C358,'工種番号'!$C$4:$C$55,'工種番号'!$D$4:$D$55),"")</f>
      </c>
      <c r="E358" s="55"/>
      <c r="F358" s="107"/>
      <c r="G358" s="108"/>
      <c r="H358" s="108"/>
      <c r="I358" s="109"/>
      <c r="J358" s="84"/>
      <c r="K358" s="29"/>
      <c r="L358" s="31"/>
      <c r="M358" s="53"/>
      <c r="N358" s="110">
        <f t="shared" si="25"/>
      </c>
      <c r="O358" s="111"/>
      <c r="P358" s="66"/>
      <c r="Q358" s="67"/>
      <c r="R358" s="40"/>
      <c r="S358" s="112">
        <f>IF(R358="","",LOOKUP(R358,'工種番号'!$C$4:$C$55,'工種番号'!$D$4:$D$55))</f>
      </c>
      <c r="T358" s="113"/>
      <c r="U358" s="114"/>
      <c r="V358" s="115"/>
      <c r="W358" s="33"/>
      <c r="X358" s="3"/>
    </row>
    <row r="359" spans="1:24" ht="21.75" customHeight="1">
      <c r="A359" s="11">
        <f t="shared" si="24"/>
        <v>0</v>
      </c>
      <c r="B359" s="2"/>
      <c r="C359" s="27"/>
      <c r="D359" s="49">
        <f>IF(ISNUMBER(C359),LOOKUP(C359,'工種番号'!$C$4:$C$55,'工種番号'!$D$4:$D$55),"")</f>
      </c>
      <c r="E359" s="55"/>
      <c r="F359" s="107"/>
      <c r="G359" s="108"/>
      <c r="H359" s="108"/>
      <c r="I359" s="109"/>
      <c r="J359" s="84"/>
      <c r="K359" s="29"/>
      <c r="L359" s="31"/>
      <c r="M359" s="53"/>
      <c r="N359" s="110">
        <f t="shared" si="25"/>
      </c>
      <c r="O359" s="111"/>
      <c r="P359" s="66"/>
      <c r="Q359" s="67"/>
      <c r="R359" s="40"/>
      <c r="S359" s="112">
        <f>IF(R359="","",LOOKUP(R359,'工種番号'!$C$4:$C$55,'工種番号'!$D$4:$D$55))</f>
      </c>
      <c r="T359" s="113"/>
      <c r="U359" s="114"/>
      <c r="V359" s="115"/>
      <c r="W359" s="33"/>
      <c r="X359" s="3"/>
    </row>
    <row r="360" spans="1:24" ht="21.75" customHeight="1">
      <c r="A360" s="11">
        <f t="shared" si="24"/>
        <v>0</v>
      </c>
      <c r="B360" s="2"/>
      <c r="C360" s="27"/>
      <c r="D360" s="49">
        <f>IF(ISNUMBER(C360),LOOKUP(C360,'工種番号'!$C$4:$C$55,'工種番号'!$D$4:$D$55),"")</f>
      </c>
      <c r="E360" s="55"/>
      <c r="F360" s="107"/>
      <c r="G360" s="108"/>
      <c r="H360" s="108"/>
      <c r="I360" s="109"/>
      <c r="J360" s="84"/>
      <c r="K360" s="29"/>
      <c r="L360" s="31"/>
      <c r="M360" s="53"/>
      <c r="N360" s="110">
        <f t="shared" si="25"/>
      </c>
      <c r="O360" s="111"/>
      <c r="P360" s="66"/>
      <c r="Q360" s="67"/>
      <c r="R360" s="40"/>
      <c r="S360" s="112">
        <f>IF(R360="","",LOOKUP(R360,'工種番号'!$C$4:$C$55,'工種番号'!$D$4:$D$55))</f>
      </c>
      <c r="T360" s="113"/>
      <c r="U360" s="114"/>
      <c r="V360" s="115"/>
      <c r="W360" s="33"/>
      <c r="X360" s="3"/>
    </row>
    <row r="361" spans="1:24" ht="21.75" customHeight="1">
      <c r="A361" s="11">
        <f t="shared" si="24"/>
        <v>0</v>
      </c>
      <c r="B361" s="2"/>
      <c r="C361" s="27"/>
      <c r="D361" s="49">
        <f>IF(ISNUMBER(C361),LOOKUP(C361,'工種番号'!$C$4:$C$55,'工種番号'!$D$4:$D$55),"")</f>
      </c>
      <c r="E361" s="55"/>
      <c r="F361" s="107"/>
      <c r="G361" s="108"/>
      <c r="H361" s="108"/>
      <c r="I361" s="109"/>
      <c r="J361" s="84"/>
      <c r="K361" s="29"/>
      <c r="L361" s="31"/>
      <c r="M361" s="53"/>
      <c r="N361" s="110">
        <f t="shared" si="25"/>
      </c>
      <c r="O361" s="111"/>
      <c r="P361" s="66"/>
      <c r="Q361" s="67"/>
      <c r="R361" s="40"/>
      <c r="S361" s="112">
        <f>IF(R361="","",LOOKUP(R361,'工種番号'!$C$4:$C$55,'工種番号'!$D$4:$D$55))</f>
      </c>
      <c r="T361" s="113"/>
      <c r="U361" s="114"/>
      <c r="V361" s="115"/>
      <c r="W361" s="33"/>
      <c r="X361" s="3"/>
    </row>
    <row r="362" spans="1:24" ht="21.75" customHeight="1">
      <c r="A362" s="11">
        <f t="shared" si="24"/>
        <v>0</v>
      </c>
      <c r="B362" s="2"/>
      <c r="C362" s="27"/>
      <c r="D362" s="49">
        <f>IF(ISNUMBER(C362),LOOKUP(C362,'工種番号'!$C$4:$C$55,'工種番号'!$D$4:$D$55),"")</f>
      </c>
      <c r="E362" s="55"/>
      <c r="F362" s="107"/>
      <c r="G362" s="108"/>
      <c r="H362" s="108"/>
      <c r="I362" s="109"/>
      <c r="J362" s="84"/>
      <c r="K362" s="29"/>
      <c r="L362" s="31"/>
      <c r="M362" s="53"/>
      <c r="N362" s="110">
        <f t="shared" si="25"/>
      </c>
      <c r="O362" s="111"/>
      <c r="P362" s="66"/>
      <c r="Q362" s="67"/>
      <c r="R362" s="40"/>
      <c r="S362" s="112">
        <f>IF(R362="","",LOOKUP(R362,'工種番号'!$C$4:$C$55,'工種番号'!$D$4:$D$55))</f>
      </c>
      <c r="T362" s="113"/>
      <c r="U362" s="114"/>
      <c r="V362" s="115"/>
      <c r="W362" s="33"/>
      <c r="X362" s="3"/>
    </row>
    <row r="363" spans="1:24" ht="21.75" customHeight="1">
      <c r="A363" s="11">
        <f t="shared" si="24"/>
        <v>0</v>
      </c>
      <c r="B363" s="2"/>
      <c r="C363" s="27"/>
      <c r="D363" s="49">
        <f>IF(ISNUMBER(C363),LOOKUP(C363,'工種番号'!$C$4:$C$55,'工種番号'!$D$4:$D$55),"")</f>
      </c>
      <c r="E363" s="55"/>
      <c r="F363" s="107"/>
      <c r="G363" s="108"/>
      <c r="H363" s="108"/>
      <c r="I363" s="109"/>
      <c r="J363" s="84"/>
      <c r="K363" s="29"/>
      <c r="L363" s="31"/>
      <c r="M363" s="53"/>
      <c r="N363" s="110">
        <f t="shared" si="25"/>
      </c>
      <c r="O363" s="111"/>
      <c r="P363" s="66"/>
      <c r="Q363" s="67"/>
      <c r="R363" s="40"/>
      <c r="S363" s="112">
        <f>IF(R363="","",LOOKUP(R363,'工種番号'!$C$4:$C$55,'工種番号'!$D$4:$D$55))</f>
      </c>
      <c r="T363" s="113"/>
      <c r="U363" s="114"/>
      <c r="V363" s="115"/>
      <c r="W363" s="33"/>
      <c r="X363" s="3"/>
    </row>
    <row r="364" spans="1:24" ht="21.75" customHeight="1">
      <c r="A364" s="11">
        <f t="shared" si="24"/>
        <v>0</v>
      </c>
      <c r="B364" s="2"/>
      <c r="C364" s="18"/>
      <c r="D364" s="49">
        <f>IF(ISNUMBER(C364),LOOKUP(C364,'工種番号'!$C$4:$C$55,'工種番号'!$D$4:$D$55),"")</f>
      </c>
      <c r="E364" s="55"/>
      <c r="F364" s="107"/>
      <c r="G364" s="108"/>
      <c r="H364" s="108"/>
      <c r="I364" s="109"/>
      <c r="J364" s="84"/>
      <c r="K364" s="29"/>
      <c r="L364" s="31"/>
      <c r="M364" s="53"/>
      <c r="N364" s="110">
        <f t="shared" si="25"/>
      </c>
      <c r="O364" s="111"/>
      <c r="P364" s="66"/>
      <c r="Q364" s="67"/>
      <c r="R364" s="40"/>
      <c r="S364" s="112">
        <f>IF(R364="","",LOOKUP(R364,'工種番号'!$C$4:$C$55,'工種番号'!$D$4:$D$55))</f>
      </c>
      <c r="T364" s="113"/>
      <c r="U364" s="114"/>
      <c r="V364" s="115"/>
      <c r="W364" s="33"/>
      <c r="X364" s="3"/>
    </row>
    <row r="365" spans="1:24" ht="21.75" customHeight="1">
      <c r="A365" s="11">
        <f t="shared" si="24"/>
        <v>0</v>
      </c>
      <c r="B365" s="2"/>
      <c r="C365" s="18"/>
      <c r="D365" s="49">
        <f>IF(ISNUMBER(C365),LOOKUP(C365,'工種番号'!$C$4:$C$55,'工種番号'!$D$4:$D$55),"")</f>
      </c>
      <c r="E365" s="55"/>
      <c r="F365" s="107"/>
      <c r="G365" s="108"/>
      <c r="H365" s="108"/>
      <c r="I365" s="109"/>
      <c r="J365" s="84"/>
      <c r="K365" s="29"/>
      <c r="L365" s="31"/>
      <c r="M365" s="53"/>
      <c r="N365" s="110">
        <f t="shared" si="25"/>
      </c>
      <c r="O365" s="111"/>
      <c r="P365" s="66"/>
      <c r="Q365" s="67"/>
      <c r="R365" s="40"/>
      <c r="S365" s="112">
        <f>IF(R365="","",LOOKUP(R365,'工種番号'!$C$4:$C$55,'工種番号'!$D$4:$D$55))</f>
      </c>
      <c r="T365" s="113"/>
      <c r="U365" s="114"/>
      <c r="V365" s="115"/>
      <c r="W365" s="33"/>
      <c r="X365" s="3"/>
    </row>
    <row r="366" spans="1:24" ht="21.75" customHeight="1">
      <c r="A366" s="11">
        <f t="shared" si="24"/>
        <v>0</v>
      </c>
      <c r="B366" s="2"/>
      <c r="C366" s="18"/>
      <c r="D366" s="49">
        <f>IF(ISNUMBER(C366),LOOKUP(C366,'工種番号'!$C$4:$C$55,'工種番号'!$D$4:$D$55),"")</f>
      </c>
      <c r="E366" s="55"/>
      <c r="F366" s="107"/>
      <c r="G366" s="108"/>
      <c r="H366" s="108"/>
      <c r="I366" s="109"/>
      <c r="J366" s="84"/>
      <c r="K366" s="29"/>
      <c r="L366" s="31"/>
      <c r="M366" s="53"/>
      <c r="N366" s="110">
        <f t="shared" si="25"/>
      </c>
      <c r="O366" s="111"/>
      <c r="P366" s="66"/>
      <c r="Q366" s="67"/>
      <c r="R366" s="40"/>
      <c r="S366" s="112">
        <f>IF(R366="","",LOOKUP(R366,'工種番号'!$C$4:$C$55,'工種番号'!$D$4:$D$55))</f>
      </c>
      <c r="T366" s="113"/>
      <c r="U366" s="114"/>
      <c r="V366" s="115"/>
      <c r="W366" s="33"/>
      <c r="X366" s="3"/>
    </row>
    <row r="367" spans="1:24" ht="21.75" customHeight="1">
      <c r="A367" s="11">
        <f t="shared" si="24"/>
        <v>0</v>
      </c>
      <c r="B367" s="2"/>
      <c r="C367" s="27"/>
      <c r="D367" s="49">
        <f>IF(ISNUMBER(C367),LOOKUP(C367,'工種番号'!$C$4:$C$55,'工種番号'!$D$4:$D$55),"")</f>
      </c>
      <c r="E367" s="55"/>
      <c r="F367" s="107"/>
      <c r="G367" s="108"/>
      <c r="H367" s="108"/>
      <c r="I367" s="109"/>
      <c r="J367" s="84"/>
      <c r="K367" s="29"/>
      <c r="L367" s="31"/>
      <c r="M367" s="53"/>
      <c r="N367" s="110">
        <f t="shared" si="25"/>
      </c>
      <c r="O367" s="111"/>
      <c r="P367" s="66"/>
      <c r="Q367" s="67"/>
      <c r="R367" s="40"/>
      <c r="S367" s="112">
        <f>IF(R367="","",LOOKUP(R367,'工種番号'!$C$4:$C$55,'工種番号'!$D$4:$D$55))</f>
      </c>
      <c r="T367" s="113"/>
      <c r="U367" s="114"/>
      <c r="V367" s="115"/>
      <c r="W367" s="33"/>
      <c r="X367" s="3"/>
    </row>
    <row r="368" spans="1:24" ht="21.75" customHeight="1">
      <c r="A368" s="11">
        <f t="shared" si="24"/>
        <v>0</v>
      </c>
      <c r="B368" s="2"/>
      <c r="C368" s="27"/>
      <c r="D368" s="49">
        <f>IF(ISNUMBER(C368),LOOKUP(C368,'工種番号'!$C$4:$C$55,'工種番号'!$D$4:$D$55),"")</f>
      </c>
      <c r="E368" s="55"/>
      <c r="F368" s="107"/>
      <c r="G368" s="108"/>
      <c r="H368" s="108"/>
      <c r="I368" s="109"/>
      <c r="J368" s="84"/>
      <c r="K368" s="29"/>
      <c r="L368" s="31"/>
      <c r="M368" s="53"/>
      <c r="N368" s="110">
        <f t="shared" si="25"/>
      </c>
      <c r="O368" s="111"/>
      <c r="P368" s="66"/>
      <c r="Q368" s="67"/>
      <c r="R368" s="40"/>
      <c r="S368" s="112">
        <f>IF(R368="","",LOOKUP(R368,'工種番号'!$C$4:$C$55,'工種番号'!$D$4:$D$55))</f>
      </c>
      <c r="T368" s="113"/>
      <c r="U368" s="114"/>
      <c r="V368" s="115"/>
      <c r="W368" s="33"/>
      <c r="X368" s="3"/>
    </row>
    <row r="369" spans="1:24" ht="21.75" customHeight="1" thickBot="1">
      <c r="A369" s="11">
        <f t="shared" si="24"/>
        <v>0</v>
      </c>
      <c r="B369" s="2"/>
      <c r="C369" s="18"/>
      <c r="D369" s="49">
        <f>IF(ISNUMBER(C369),LOOKUP(C369,'工種番号'!$C$4:$C$55,'工種番号'!$D$4:$D$55),"")</f>
      </c>
      <c r="E369" s="55"/>
      <c r="F369" s="107"/>
      <c r="G369" s="108"/>
      <c r="H369" s="108"/>
      <c r="I369" s="109"/>
      <c r="J369" s="84"/>
      <c r="K369" s="29"/>
      <c r="L369" s="31"/>
      <c r="M369" s="53"/>
      <c r="N369" s="110">
        <f>IF(ISBLANK(M369),"",ROUND(K369*M369,0))</f>
      </c>
      <c r="O369" s="111"/>
      <c r="P369" s="66"/>
      <c r="Q369" s="67"/>
      <c r="R369" s="41"/>
      <c r="S369" s="116">
        <f>IF(R369="","",LOOKUP(R369,'工種番号'!$C$4:$C$55,'工種番号'!$D$4:$D$55))</f>
      </c>
      <c r="T369" s="117"/>
      <c r="U369" s="118"/>
      <c r="V369" s="119"/>
      <c r="W369" s="34"/>
      <c r="X369" s="3"/>
    </row>
    <row r="370" spans="3:4" ht="12" hidden="1">
      <c r="C370" s="18">
        <v>50</v>
      </c>
      <c r="D370" s="49" t="str">
        <f>IF(ISNUMBER(C370),LOOKUP(C370,'工種番号'!$C$4:$C$55,'工種番号'!$D$4:$D$55),"")</f>
        <v>消費税 10%</v>
      </c>
    </row>
    <row r="371" ht="12" hidden="1">
      <c r="C371" s="4">
        <v>51</v>
      </c>
    </row>
  </sheetData>
  <sheetProtection password="C379" sheet="1"/>
  <mergeCells count="1458">
    <mergeCell ref="C2:W2"/>
    <mergeCell ref="C3:D3"/>
    <mergeCell ref="F3:I3"/>
    <mergeCell ref="N3:P3"/>
    <mergeCell ref="R3:T3"/>
    <mergeCell ref="U3:W3"/>
    <mergeCell ref="C6:W6"/>
    <mergeCell ref="R7:R10"/>
    <mergeCell ref="S7:S10"/>
    <mergeCell ref="T7:T10"/>
    <mergeCell ref="U7:U10"/>
    <mergeCell ref="V7:V10"/>
    <mergeCell ref="E8:H8"/>
    <mergeCell ref="W8:W10"/>
    <mergeCell ref="E10:I10"/>
    <mergeCell ref="K12:L12"/>
    <mergeCell ref="N12:O12"/>
    <mergeCell ref="S12:W12"/>
    <mergeCell ref="C13:I14"/>
    <mergeCell ref="K13:L13"/>
    <mergeCell ref="N13:O13"/>
    <mergeCell ref="S13:W13"/>
    <mergeCell ref="K14:L14"/>
    <mergeCell ref="N14:O14"/>
    <mergeCell ref="S14:W14"/>
    <mergeCell ref="C15:D15"/>
    <mergeCell ref="K15:L15"/>
    <mergeCell ref="N15:O15"/>
    <mergeCell ref="S15:W15"/>
    <mergeCell ref="C16:D16"/>
    <mergeCell ref="E16:J16"/>
    <mergeCell ref="K16:L16"/>
    <mergeCell ref="N16:O16"/>
    <mergeCell ref="S16:W16"/>
    <mergeCell ref="S17:W17"/>
    <mergeCell ref="C18:D18"/>
    <mergeCell ref="E18:F18"/>
    <mergeCell ref="G18:H18"/>
    <mergeCell ref="I18:K18"/>
    <mergeCell ref="L18:M18"/>
    <mergeCell ref="N18:O18"/>
    <mergeCell ref="U18:V18"/>
    <mergeCell ref="U19:W19"/>
    <mergeCell ref="C20:M20"/>
    <mergeCell ref="N20:O20"/>
    <mergeCell ref="R20:T20"/>
    <mergeCell ref="U20:W20"/>
    <mergeCell ref="C21:M21"/>
    <mergeCell ref="N21:O21"/>
    <mergeCell ref="S21:T21"/>
    <mergeCell ref="U21:V21"/>
    <mergeCell ref="C22:M22"/>
    <mergeCell ref="N22:O22"/>
    <mergeCell ref="S22:T22"/>
    <mergeCell ref="U22:V22"/>
    <mergeCell ref="C23:M23"/>
    <mergeCell ref="N23:O23"/>
    <mergeCell ref="S23:T23"/>
    <mergeCell ref="U23:V23"/>
    <mergeCell ref="C24:M24"/>
    <mergeCell ref="N24:O24"/>
    <mergeCell ref="S24:T24"/>
    <mergeCell ref="U24:V24"/>
    <mergeCell ref="C25:M25"/>
    <mergeCell ref="N25:O25"/>
    <mergeCell ref="S25:T25"/>
    <mergeCell ref="U25:V25"/>
    <mergeCell ref="C26:D26"/>
    <mergeCell ref="F26:I26"/>
    <mergeCell ref="N26:O26"/>
    <mergeCell ref="S26:T26"/>
    <mergeCell ref="U26:V26"/>
    <mergeCell ref="F27:I27"/>
    <mergeCell ref="N27:O27"/>
    <mergeCell ref="S27:T27"/>
    <mergeCell ref="U27:V27"/>
    <mergeCell ref="F28:I28"/>
    <mergeCell ref="N28:O28"/>
    <mergeCell ref="S28:T28"/>
    <mergeCell ref="U28:V28"/>
    <mergeCell ref="F29:I29"/>
    <mergeCell ref="N29:O29"/>
    <mergeCell ref="S29:T29"/>
    <mergeCell ref="U29:V29"/>
    <mergeCell ref="F30:I30"/>
    <mergeCell ref="N30:O30"/>
    <mergeCell ref="S30:T30"/>
    <mergeCell ref="U30:V30"/>
    <mergeCell ref="F31:I31"/>
    <mergeCell ref="N31:O31"/>
    <mergeCell ref="S31:T31"/>
    <mergeCell ref="U31:V31"/>
    <mergeCell ref="F32:I32"/>
    <mergeCell ref="N32:O32"/>
    <mergeCell ref="S32:T32"/>
    <mergeCell ref="U32:V32"/>
    <mergeCell ref="F33:I33"/>
    <mergeCell ref="N33:O33"/>
    <mergeCell ref="S33:T33"/>
    <mergeCell ref="U33:V33"/>
    <mergeCell ref="C34:D34"/>
    <mergeCell ref="F34:I34"/>
    <mergeCell ref="N34:O34"/>
    <mergeCell ref="R34:T34"/>
    <mergeCell ref="U34:W34"/>
    <mergeCell ref="F35:I35"/>
    <mergeCell ref="N35:O35"/>
    <mergeCell ref="S35:T35"/>
    <mergeCell ref="U35:V35"/>
    <mergeCell ref="F36:I36"/>
    <mergeCell ref="N36:O36"/>
    <mergeCell ref="S36:T36"/>
    <mergeCell ref="U36:V36"/>
    <mergeCell ref="F37:I37"/>
    <mergeCell ref="N37:O37"/>
    <mergeCell ref="S37:T37"/>
    <mergeCell ref="U37:V37"/>
    <mergeCell ref="F38:I38"/>
    <mergeCell ref="N38:O38"/>
    <mergeCell ref="S38:T38"/>
    <mergeCell ref="U38:V38"/>
    <mergeCell ref="F39:I39"/>
    <mergeCell ref="N39:O39"/>
    <mergeCell ref="S39:T39"/>
    <mergeCell ref="U39:V39"/>
    <mergeCell ref="F40:I40"/>
    <mergeCell ref="N40:O40"/>
    <mergeCell ref="S40:T40"/>
    <mergeCell ref="U40:V40"/>
    <mergeCell ref="F41:I41"/>
    <mergeCell ref="N41:O41"/>
    <mergeCell ref="S41:T41"/>
    <mergeCell ref="U41:V41"/>
    <mergeCell ref="F42:I42"/>
    <mergeCell ref="N42:O42"/>
    <mergeCell ref="S42:T42"/>
    <mergeCell ref="U42:V42"/>
    <mergeCell ref="F43:I43"/>
    <mergeCell ref="N43:O43"/>
    <mergeCell ref="S43:T43"/>
    <mergeCell ref="U43:V43"/>
    <mergeCell ref="F44:I44"/>
    <mergeCell ref="N44:O44"/>
    <mergeCell ref="S44:T44"/>
    <mergeCell ref="U44:V44"/>
    <mergeCell ref="F45:I45"/>
    <mergeCell ref="N45:O45"/>
    <mergeCell ref="S45:T45"/>
    <mergeCell ref="U45:V45"/>
    <mergeCell ref="F46:I46"/>
    <mergeCell ref="N46:O46"/>
    <mergeCell ref="S46:T46"/>
    <mergeCell ref="U46:V46"/>
    <mergeCell ref="F47:I47"/>
    <mergeCell ref="N47:O47"/>
    <mergeCell ref="S47:T47"/>
    <mergeCell ref="U47:V47"/>
    <mergeCell ref="F48:I48"/>
    <mergeCell ref="N48:O48"/>
    <mergeCell ref="S48:T48"/>
    <mergeCell ref="U48:V48"/>
    <mergeCell ref="F49:I49"/>
    <mergeCell ref="N49:O49"/>
    <mergeCell ref="S49:T49"/>
    <mergeCell ref="U49:V49"/>
    <mergeCell ref="F50:I50"/>
    <mergeCell ref="N50:O50"/>
    <mergeCell ref="S50:T50"/>
    <mergeCell ref="U50:V50"/>
    <mergeCell ref="F51:I51"/>
    <mergeCell ref="N51:O51"/>
    <mergeCell ref="S51:T51"/>
    <mergeCell ref="U51:V51"/>
    <mergeCell ref="F52:I52"/>
    <mergeCell ref="N52:O52"/>
    <mergeCell ref="S52:T52"/>
    <mergeCell ref="U52:V52"/>
    <mergeCell ref="F53:I53"/>
    <mergeCell ref="N53:O53"/>
    <mergeCell ref="S53:T53"/>
    <mergeCell ref="U53:V53"/>
    <mergeCell ref="F54:I54"/>
    <mergeCell ref="N54:O54"/>
    <mergeCell ref="S54:T54"/>
    <mergeCell ref="U54:V54"/>
    <mergeCell ref="F55:I55"/>
    <mergeCell ref="N55:O55"/>
    <mergeCell ref="S55:T55"/>
    <mergeCell ref="U55:V55"/>
    <mergeCell ref="F56:I56"/>
    <mergeCell ref="N56:O56"/>
    <mergeCell ref="S56:T56"/>
    <mergeCell ref="U56:V56"/>
    <mergeCell ref="F57:I57"/>
    <mergeCell ref="N57:O57"/>
    <mergeCell ref="S57:T57"/>
    <mergeCell ref="U57:V57"/>
    <mergeCell ref="C58:D58"/>
    <mergeCell ref="F58:I58"/>
    <mergeCell ref="N58:O58"/>
    <mergeCell ref="R58:T58"/>
    <mergeCell ref="U58:W58"/>
    <mergeCell ref="F59:I59"/>
    <mergeCell ref="N59:O59"/>
    <mergeCell ref="S59:T59"/>
    <mergeCell ref="U59:V59"/>
    <mergeCell ref="F60:I60"/>
    <mergeCell ref="N60:O60"/>
    <mergeCell ref="S60:T60"/>
    <mergeCell ref="U60:V60"/>
    <mergeCell ref="F61:I61"/>
    <mergeCell ref="N61:O61"/>
    <mergeCell ref="S61:T61"/>
    <mergeCell ref="U61:V61"/>
    <mergeCell ref="F62:I62"/>
    <mergeCell ref="N62:O62"/>
    <mergeCell ref="S62:T62"/>
    <mergeCell ref="U62:V62"/>
    <mergeCell ref="F63:I63"/>
    <mergeCell ref="N63:O63"/>
    <mergeCell ref="S63:T63"/>
    <mergeCell ref="U63:V63"/>
    <mergeCell ref="F64:I64"/>
    <mergeCell ref="N64:O64"/>
    <mergeCell ref="S64:T64"/>
    <mergeCell ref="U64:V64"/>
    <mergeCell ref="F65:I65"/>
    <mergeCell ref="N65:O65"/>
    <mergeCell ref="S65:T65"/>
    <mergeCell ref="U65:V65"/>
    <mergeCell ref="F66:I66"/>
    <mergeCell ref="N66:O66"/>
    <mergeCell ref="S66:T66"/>
    <mergeCell ref="U66:V66"/>
    <mergeCell ref="F67:I67"/>
    <mergeCell ref="N67:O67"/>
    <mergeCell ref="S67:T67"/>
    <mergeCell ref="U67:V67"/>
    <mergeCell ref="F68:I68"/>
    <mergeCell ref="N68:O68"/>
    <mergeCell ref="S68:T68"/>
    <mergeCell ref="U68:V68"/>
    <mergeCell ref="F69:I69"/>
    <mergeCell ref="N69:O69"/>
    <mergeCell ref="S69:T69"/>
    <mergeCell ref="U69:V69"/>
    <mergeCell ref="F70:I70"/>
    <mergeCell ref="N70:O70"/>
    <mergeCell ref="S70:T70"/>
    <mergeCell ref="U70:V70"/>
    <mergeCell ref="F71:I71"/>
    <mergeCell ref="N71:O71"/>
    <mergeCell ref="S71:T71"/>
    <mergeCell ref="U71:V71"/>
    <mergeCell ref="F72:I72"/>
    <mergeCell ref="N72:O72"/>
    <mergeCell ref="S72:T72"/>
    <mergeCell ref="U72:V72"/>
    <mergeCell ref="F73:I73"/>
    <mergeCell ref="N73:O73"/>
    <mergeCell ref="S73:T73"/>
    <mergeCell ref="U73:V73"/>
    <mergeCell ref="F74:I74"/>
    <mergeCell ref="N74:O74"/>
    <mergeCell ref="S74:T74"/>
    <mergeCell ref="U74:V74"/>
    <mergeCell ref="F75:I75"/>
    <mergeCell ref="N75:O75"/>
    <mergeCell ref="S75:T75"/>
    <mergeCell ref="U75:V75"/>
    <mergeCell ref="F76:I76"/>
    <mergeCell ref="N76:O76"/>
    <mergeCell ref="S76:T76"/>
    <mergeCell ref="U76:V76"/>
    <mergeCell ref="F77:I77"/>
    <mergeCell ref="N77:O77"/>
    <mergeCell ref="S77:T77"/>
    <mergeCell ref="U77:V77"/>
    <mergeCell ref="F78:I78"/>
    <mergeCell ref="N78:O78"/>
    <mergeCell ref="S78:T78"/>
    <mergeCell ref="U78:V78"/>
    <mergeCell ref="F79:I79"/>
    <mergeCell ref="N79:O79"/>
    <mergeCell ref="S79:T79"/>
    <mergeCell ref="U79:V79"/>
    <mergeCell ref="F80:I80"/>
    <mergeCell ref="N80:O80"/>
    <mergeCell ref="S80:T80"/>
    <mergeCell ref="U80:V80"/>
    <mergeCell ref="F81:I81"/>
    <mergeCell ref="N81:O81"/>
    <mergeCell ref="S81:T81"/>
    <mergeCell ref="U81:V81"/>
    <mergeCell ref="C82:D82"/>
    <mergeCell ref="F82:I82"/>
    <mergeCell ref="N82:O82"/>
    <mergeCell ref="R82:T82"/>
    <mergeCell ref="U82:W82"/>
    <mergeCell ref="F83:I83"/>
    <mergeCell ref="N83:O83"/>
    <mergeCell ref="S83:T83"/>
    <mergeCell ref="U83:V83"/>
    <mergeCell ref="F84:I84"/>
    <mergeCell ref="N84:O84"/>
    <mergeCell ref="S84:T84"/>
    <mergeCell ref="U84:V84"/>
    <mergeCell ref="F85:I85"/>
    <mergeCell ref="N85:O85"/>
    <mergeCell ref="S85:T85"/>
    <mergeCell ref="U85:V85"/>
    <mergeCell ref="F86:I86"/>
    <mergeCell ref="N86:O86"/>
    <mergeCell ref="S86:T86"/>
    <mergeCell ref="U86:V86"/>
    <mergeCell ref="F87:I87"/>
    <mergeCell ref="N87:O87"/>
    <mergeCell ref="S87:T87"/>
    <mergeCell ref="U87:V87"/>
    <mergeCell ref="F88:I88"/>
    <mergeCell ref="N88:O88"/>
    <mergeCell ref="S88:T88"/>
    <mergeCell ref="U88:V88"/>
    <mergeCell ref="F89:I89"/>
    <mergeCell ref="N89:O89"/>
    <mergeCell ref="S89:T89"/>
    <mergeCell ref="U89:V89"/>
    <mergeCell ref="F90:I90"/>
    <mergeCell ref="N90:O90"/>
    <mergeCell ref="S90:T90"/>
    <mergeCell ref="U90:V90"/>
    <mergeCell ref="F91:I91"/>
    <mergeCell ref="N91:O91"/>
    <mergeCell ref="S91:T91"/>
    <mergeCell ref="U91:V91"/>
    <mergeCell ref="F92:I92"/>
    <mergeCell ref="N92:O92"/>
    <mergeCell ref="S92:T92"/>
    <mergeCell ref="U92:V92"/>
    <mergeCell ref="F93:I93"/>
    <mergeCell ref="N93:O93"/>
    <mergeCell ref="S93:T93"/>
    <mergeCell ref="U93:V93"/>
    <mergeCell ref="F94:I94"/>
    <mergeCell ref="N94:O94"/>
    <mergeCell ref="S94:T94"/>
    <mergeCell ref="U94:V94"/>
    <mergeCell ref="F95:I95"/>
    <mergeCell ref="N95:O95"/>
    <mergeCell ref="S95:T95"/>
    <mergeCell ref="U95:V95"/>
    <mergeCell ref="F96:I96"/>
    <mergeCell ref="N96:O96"/>
    <mergeCell ref="S96:T96"/>
    <mergeCell ref="U96:V96"/>
    <mergeCell ref="F97:I97"/>
    <mergeCell ref="N97:O97"/>
    <mergeCell ref="S97:T97"/>
    <mergeCell ref="U97:V97"/>
    <mergeCell ref="F98:I98"/>
    <mergeCell ref="N98:O98"/>
    <mergeCell ref="S98:T98"/>
    <mergeCell ref="U98:V98"/>
    <mergeCell ref="F99:I99"/>
    <mergeCell ref="N99:O99"/>
    <mergeCell ref="S99:T99"/>
    <mergeCell ref="U99:V99"/>
    <mergeCell ref="F100:I100"/>
    <mergeCell ref="N100:O100"/>
    <mergeCell ref="S100:T100"/>
    <mergeCell ref="U100:V100"/>
    <mergeCell ref="F101:I101"/>
    <mergeCell ref="N101:O101"/>
    <mergeCell ref="S101:T101"/>
    <mergeCell ref="U101:V101"/>
    <mergeCell ref="F102:I102"/>
    <mergeCell ref="N102:O102"/>
    <mergeCell ref="S102:T102"/>
    <mergeCell ref="U102:V102"/>
    <mergeCell ref="F103:I103"/>
    <mergeCell ref="N103:O103"/>
    <mergeCell ref="S103:T103"/>
    <mergeCell ref="U103:V103"/>
    <mergeCell ref="F104:I104"/>
    <mergeCell ref="N104:O104"/>
    <mergeCell ref="S104:T104"/>
    <mergeCell ref="U104:V104"/>
    <mergeCell ref="F105:I105"/>
    <mergeCell ref="N105:O105"/>
    <mergeCell ref="S105:T105"/>
    <mergeCell ref="U105:V105"/>
    <mergeCell ref="C106:D106"/>
    <mergeCell ref="F106:I106"/>
    <mergeCell ref="N106:O106"/>
    <mergeCell ref="R106:T106"/>
    <mergeCell ref="U106:W106"/>
    <mergeCell ref="F107:I107"/>
    <mergeCell ref="N107:O107"/>
    <mergeCell ref="S107:T107"/>
    <mergeCell ref="U107:V107"/>
    <mergeCell ref="F108:I108"/>
    <mergeCell ref="N108:O108"/>
    <mergeCell ref="S108:T108"/>
    <mergeCell ref="U108:V108"/>
    <mergeCell ref="F109:I109"/>
    <mergeCell ref="N109:O109"/>
    <mergeCell ref="S109:T109"/>
    <mergeCell ref="U109:V109"/>
    <mergeCell ref="F110:I110"/>
    <mergeCell ref="N110:O110"/>
    <mergeCell ref="S110:T110"/>
    <mergeCell ref="U110:V110"/>
    <mergeCell ref="F111:I111"/>
    <mergeCell ref="N111:O111"/>
    <mergeCell ref="S111:T111"/>
    <mergeCell ref="U111:V111"/>
    <mergeCell ref="F112:I112"/>
    <mergeCell ref="N112:O112"/>
    <mergeCell ref="S112:T112"/>
    <mergeCell ref="U112:V112"/>
    <mergeCell ref="F113:I113"/>
    <mergeCell ref="N113:O113"/>
    <mergeCell ref="S113:T113"/>
    <mergeCell ref="U113:V113"/>
    <mergeCell ref="F114:I114"/>
    <mergeCell ref="N114:O114"/>
    <mergeCell ref="S114:T114"/>
    <mergeCell ref="U114:V114"/>
    <mergeCell ref="F115:I115"/>
    <mergeCell ref="N115:O115"/>
    <mergeCell ref="S115:T115"/>
    <mergeCell ref="U115:V115"/>
    <mergeCell ref="F116:I116"/>
    <mergeCell ref="N116:O116"/>
    <mergeCell ref="S116:T116"/>
    <mergeCell ref="U116:V116"/>
    <mergeCell ref="F117:I117"/>
    <mergeCell ref="N117:O117"/>
    <mergeCell ref="S117:T117"/>
    <mergeCell ref="U117:V117"/>
    <mergeCell ref="F118:I118"/>
    <mergeCell ref="N118:O118"/>
    <mergeCell ref="S118:T118"/>
    <mergeCell ref="U118:V118"/>
    <mergeCell ref="F119:I119"/>
    <mergeCell ref="N119:O119"/>
    <mergeCell ref="S119:T119"/>
    <mergeCell ref="U119:V119"/>
    <mergeCell ref="F120:I120"/>
    <mergeCell ref="N120:O120"/>
    <mergeCell ref="S120:T120"/>
    <mergeCell ref="U120:V120"/>
    <mergeCell ref="F121:I121"/>
    <mergeCell ref="N121:O121"/>
    <mergeCell ref="S121:T121"/>
    <mergeCell ref="U121:V121"/>
    <mergeCell ref="F122:I122"/>
    <mergeCell ref="N122:O122"/>
    <mergeCell ref="S122:T122"/>
    <mergeCell ref="U122:V122"/>
    <mergeCell ref="F123:I123"/>
    <mergeCell ref="N123:O123"/>
    <mergeCell ref="S123:T123"/>
    <mergeCell ref="U123:V123"/>
    <mergeCell ref="F124:I124"/>
    <mergeCell ref="N124:O124"/>
    <mergeCell ref="S124:T124"/>
    <mergeCell ref="U124:V124"/>
    <mergeCell ref="F125:I125"/>
    <mergeCell ref="N125:O125"/>
    <mergeCell ref="S125:T125"/>
    <mergeCell ref="U125:V125"/>
    <mergeCell ref="F126:I126"/>
    <mergeCell ref="N126:O126"/>
    <mergeCell ref="S126:T126"/>
    <mergeCell ref="U126:V126"/>
    <mergeCell ref="F127:I127"/>
    <mergeCell ref="N127:O127"/>
    <mergeCell ref="S127:T127"/>
    <mergeCell ref="U127:V127"/>
    <mergeCell ref="F128:I128"/>
    <mergeCell ref="N128:O128"/>
    <mergeCell ref="S128:T128"/>
    <mergeCell ref="U128:V128"/>
    <mergeCell ref="F129:I129"/>
    <mergeCell ref="N129:O129"/>
    <mergeCell ref="S129:T129"/>
    <mergeCell ref="U129:V129"/>
    <mergeCell ref="C130:D130"/>
    <mergeCell ref="F130:I130"/>
    <mergeCell ref="N130:O130"/>
    <mergeCell ref="R130:T130"/>
    <mergeCell ref="U130:W130"/>
    <mergeCell ref="F131:I131"/>
    <mergeCell ref="N131:O131"/>
    <mergeCell ref="S131:T131"/>
    <mergeCell ref="U131:V131"/>
    <mergeCell ref="F132:I132"/>
    <mergeCell ref="N132:O132"/>
    <mergeCell ref="S132:T132"/>
    <mergeCell ref="U132:V132"/>
    <mergeCell ref="F133:I133"/>
    <mergeCell ref="N133:O133"/>
    <mergeCell ref="S133:T133"/>
    <mergeCell ref="U133:V133"/>
    <mergeCell ref="F134:I134"/>
    <mergeCell ref="N134:O134"/>
    <mergeCell ref="S134:T134"/>
    <mergeCell ref="U134:V134"/>
    <mergeCell ref="F135:I135"/>
    <mergeCell ref="N135:O135"/>
    <mergeCell ref="S135:T135"/>
    <mergeCell ref="U135:V135"/>
    <mergeCell ref="F136:I136"/>
    <mergeCell ref="N136:O136"/>
    <mergeCell ref="S136:T136"/>
    <mergeCell ref="U136:V136"/>
    <mergeCell ref="F137:I137"/>
    <mergeCell ref="N137:O137"/>
    <mergeCell ref="S137:T137"/>
    <mergeCell ref="U137:V137"/>
    <mergeCell ref="F138:I138"/>
    <mergeCell ref="N138:O138"/>
    <mergeCell ref="S138:T138"/>
    <mergeCell ref="U138:V138"/>
    <mergeCell ref="F139:I139"/>
    <mergeCell ref="N139:O139"/>
    <mergeCell ref="S139:T139"/>
    <mergeCell ref="U139:V139"/>
    <mergeCell ref="F140:I140"/>
    <mergeCell ref="N140:O140"/>
    <mergeCell ref="S140:T140"/>
    <mergeCell ref="U140:V140"/>
    <mergeCell ref="F141:I141"/>
    <mergeCell ref="N141:O141"/>
    <mergeCell ref="S141:T141"/>
    <mergeCell ref="U141:V141"/>
    <mergeCell ref="F142:I142"/>
    <mergeCell ref="N142:O142"/>
    <mergeCell ref="S142:T142"/>
    <mergeCell ref="U142:V142"/>
    <mergeCell ref="F143:I143"/>
    <mergeCell ref="N143:O143"/>
    <mergeCell ref="S143:T143"/>
    <mergeCell ref="U143:V143"/>
    <mergeCell ref="F144:I144"/>
    <mergeCell ref="N144:O144"/>
    <mergeCell ref="S144:T144"/>
    <mergeCell ref="U144:V144"/>
    <mergeCell ref="F145:I145"/>
    <mergeCell ref="N145:O145"/>
    <mergeCell ref="S145:T145"/>
    <mergeCell ref="U145:V145"/>
    <mergeCell ref="F146:I146"/>
    <mergeCell ref="N146:O146"/>
    <mergeCell ref="S146:T146"/>
    <mergeCell ref="U146:V146"/>
    <mergeCell ref="F147:I147"/>
    <mergeCell ref="N147:O147"/>
    <mergeCell ref="S147:T147"/>
    <mergeCell ref="U147:V147"/>
    <mergeCell ref="F148:I148"/>
    <mergeCell ref="N148:O148"/>
    <mergeCell ref="S148:T148"/>
    <mergeCell ref="U148:V148"/>
    <mergeCell ref="F149:I149"/>
    <mergeCell ref="N149:O149"/>
    <mergeCell ref="S149:T149"/>
    <mergeCell ref="U149:V149"/>
    <mergeCell ref="F150:I150"/>
    <mergeCell ref="N150:O150"/>
    <mergeCell ref="S150:T150"/>
    <mergeCell ref="U150:V150"/>
    <mergeCell ref="F151:I151"/>
    <mergeCell ref="N151:O151"/>
    <mergeCell ref="S151:T151"/>
    <mergeCell ref="U151:V151"/>
    <mergeCell ref="F152:I152"/>
    <mergeCell ref="N152:O152"/>
    <mergeCell ref="S152:T152"/>
    <mergeCell ref="U152:V152"/>
    <mergeCell ref="F153:I153"/>
    <mergeCell ref="N153:O153"/>
    <mergeCell ref="S153:T153"/>
    <mergeCell ref="U153:V153"/>
    <mergeCell ref="C154:D154"/>
    <mergeCell ref="F154:I154"/>
    <mergeCell ref="N154:O154"/>
    <mergeCell ref="R154:T154"/>
    <mergeCell ref="U154:W154"/>
    <mergeCell ref="F155:I155"/>
    <mergeCell ref="N155:O155"/>
    <mergeCell ref="S155:T155"/>
    <mergeCell ref="U155:V155"/>
    <mergeCell ref="F156:I156"/>
    <mergeCell ref="N156:O156"/>
    <mergeCell ref="S156:T156"/>
    <mergeCell ref="U156:V156"/>
    <mergeCell ref="F157:I157"/>
    <mergeCell ref="N157:O157"/>
    <mergeCell ref="S157:T157"/>
    <mergeCell ref="U157:V157"/>
    <mergeCell ref="F158:I158"/>
    <mergeCell ref="N158:O158"/>
    <mergeCell ref="S158:T158"/>
    <mergeCell ref="U158:V158"/>
    <mergeCell ref="F159:I159"/>
    <mergeCell ref="N159:O159"/>
    <mergeCell ref="S159:T159"/>
    <mergeCell ref="U159:V159"/>
    <mergeCell ref="F160:I160"/>
    <mergeCell ref="N160:O160"/>
    <mergeCell ref="S160:T160"/>
    <mergeCell ref="U160:V160"/>
    <mergeCell ref="F161:I161"/>
    <mergeCell ref="N161:O161"/>
    <mergeCell ref="S161:T161"/>
    <mergeCell ref="U161:V161"/>
    <mergeCell ref="F162:I162"/>
    <mergeCell ref="N162:O162"/>
    <mergeCell ref="S162:T162"/>
    <mergeCell ref="U162:V162"/>
    <mergeCell ref="F163:I163"/>
    <mergeCell ref="N163:O163"/>
    <mergeCell ref="S163:T163"/>
    <mergeCell ref="U163:V163"/>
    <mergeCell ref="F164:I164"/>
    <mergeCell ref="N164:O164"/>
    <mergeCell ref="S164:T164"/>
    <mergeCell ref="U164:V164"/>
    <mergeCell ref="F165:I165"/>
    <mergeCell ref="N165:O165"/>
    <mergeCell ref="S165:T165"/>
    <mergeCell ref="U165:V165"/>
    <mergeCell ref="F166:I166"/>
    <mergeCell ref="N166:O166"/>
    <mergeCell ref="S166:T166"/>
    <mergeCell ref="U166:V166"/>
    <mergeCell ref="F167:I167"/>
    <mergeCell ref="N167:O167"/>
    <mergeCell ref="S167:T167"/>
    <mergeCell ref="U167:V167"/>
    <mergeCell ref="F168:I168"/>
    <mergeCell ref="N168:O168"/>
    <mergeCell ref="S168:T168"/>
    <mergeCell ref="U168:V168"/>
    <mergeCell ref="F169:I169"/>
    <mergeCell ref="N169:O169"/>
    <mergeCell ref="S169:T169"/>
    <mergeCell ref="U169:V169"/>
    <mergeCell ref="F170:I170"/>
    <mergeCell ref="N170:O170"/>
    <mergeCell ref="S170:T170"/>
    <mergeCell ref="U170:V170"/>
    <mergeCell ref="F171:I171"/>
    <mergeCell ref="N171:O171"/>
    <mergeCell ref="S171:T171"/>
    <mergeCell ref="U171:V171"/>
    <mergeCell ref="F172:I172"/>
    <mergeCell ref="N172:O172"/>
    <mergeCell ref="S172:T172"/>
    <mergeCell ref="U172:V172"/>
    <mergeCell ref="F173:I173"/>
    <mergeCell ref="N173:O173"/>
    <mergeCell ref="S173:T173"/>
    <mergeCell ref="U173:V173"/>
    <mergeCell ref="F174:I174"/>
    <mergeCell ref="N174:O174"/>
    <mergeCell ref="S174:T174"/>
    <mergeCell ref="U174:V174"/>
    <mergeCell ref="F175:I175"/>
    <mergeCell ref="N175:O175"/>
    <mergeCell ref="S175:T175"/>
    <mergeCell ref="U175:V175"/>
    <mergeCell ref="F176:I176"/>
    <mergeCell ref="N176:O176"/>
    <mergeCell ref="S176:T176"/>
    <mergeCell ref="U176:V176"/>
    <mergeCell ref="F177:I177"/>
    <mergeCell ref="N177:O177"/>
    <mergeCell ref="S177:T177"/>
    <mergeCell ref="U177:V177"/>
    <mergeCell ref="C178:D178"/>
    <mergeCell ref="F178:I178"/>
    <mergeCell ref="N178:O178"/>
    <mergeCell ref="R178:T178"/>
    <mergeCell ref="U178:W178"/>
    <mergeCell ref="F179:I179"/>
    <mergeCell ref="N179:O179"/>
    <mergeCell ref="S179:T179"/>
    <mergeCell ref="U179:V179"/>
    <mergeCell ref="F180:I180"/>
    <mergeCell ref="N180:O180"/>
    <mergeCell ref="S180:T180"/>
    <mergeCell ref="U180:V180"/>
    <mergeCell ref="F181:I181"/>
    <mergeCell ref="N181:O181"/>
    <mergeCell ref="S181:T181"/>
    <mergeCell ref="U181:V181"/>
    <mergeCell ref="F182:I182"/>
    <mergeCell ref="N182:O182"/>
    <mergeCell ref="S182:T182"/>
    <mergeCell ref="U182:V182"/>
    <mergeCell ref="F183:I183"/>
    <mergeCell ref="N183:O183"/>
    <mergeCell ref="S183:T183"/>
    <mergeCell ref="U183:V183"/>
    <mergeCell ref="F184:I184"/>
    <mergeCell ref="N184:O184"/>
    <mergeCell ref="S184:T184"/>
    <mergeCell ref="U184:V184"/>
    <mergeCell ref="F185:I185"/>
    <mergeCell ref="N185:O185"/>
    <mergeCell ref="S185:T185"/>
    <mergeCell ref="U185:V185"/>
    <mergeCell ref="F186:I186"/>
    <mergeCell ref="N186:O186"/>
    <mergeCell ref="S186:T186"/>
    <mergeCell ref="U186:V186"/>
    <mergeCell ref="F187:I187"/>
    <mergeCell ref="N187:O187"/>
    <mergeCell ref="S187:T187"/>
    <mergeCell ref="U187:V187"/>
    <mergeCell ref="F188:I188"/>
    <mergeCell ref="N188:O188"/>
    <mergeCell ref="S188:T188"/>
    <mergeCell ref="U188:V188"/>
    <mergeCell ref="F189:I189"/>
    <mergeCell ref="N189:O189"/>
    <mergeCell ref="S189:T189"/>
    <mergeCell ref="U189:V189"/>
    <mergeCell ref="F190:I190"/>
    <mergeCell ref="N190:O190"/>
    <mergeCell ref="S190:T190"/>
    <mergeCell ref="U190:V190"/>
    <mergeCell ref="F191:I191"/>
    <mergeCell ref="N191:O191"/>
    <mergeCell ref="S191:T191"/>
    <mergeCell ref="U191:V191"/>
    <mergeCell ref="F192:I192"/>
    <mergeCell ref="N192:O192"/>
    <mergeCell ref="S192:T192"/>
    <mergeCell ref="U192:V192"/>
    <mergeCell ref="F193:I193"/>
    <mergeCell ref="N193:O193"/>
    <mergeCell ref="S193:T193"/>
    <mergeCell ref="U193:V193"/>
    <mergeCell ref="F194:I194"/>
    <mergeCell ref="N194:O194"/>
    <mergeCell ref="S194:T194"/>
    <mergeCell ref="U194:V194"/>
    <mergeCell ref="F195:I195"/>
    <mergeCell ref="N195:O195"/>
    <mergeCell ref="S195:T195"/>
    <mergeCell ref="U195:V195"/>
    <mergeCell ref="F196:I196"/>
    <mergeCell ref="N196:O196"/>
    <mergeCell ref="S196:T196"/>
    <mergeCell ref="U196:V196"/>
    <mergeCell ref="F197:I197"/>
    <mergeCell ref="N197:O197"/>
    <mergeCell ref="S197:T197"/>
    <mergeCell ref="U197:V197"/>
    <mergeCell ref="F198:I198"/>
    <mergeCell ref="N198:O198"/>
    <mergeCell ref="S198:T198"/>
    <mergeCell ref="U198:V198"/>
    <mergeCell ref="F199:I199"/>
    <mergeCell ref="N199:O199"/>
    <mergeCell ref="S199:T199"/>
    <mergeCell ref="U199:V199"/>
    <mergeCell ref="F200:I200"/>
    <mergeCell ref="N200:O200"/>
    <mergeCell ref="S200:T200"/>
    <mergeCell ref="U200:V200"/>
    <mergeCell ref="F201:I201"/>
    <mergeCell ref="N201:O201"/>
    <mergeCell ref="S201:T201"/>
    <mergeCell ref="U201:V201"/>
    <mergeCell ref="C202:D202"/>
    <mergeCell ref="F202:I202"/>
    <mergeCell ref="N202:O202"/>
    <mergeCell ref="R202:T202"/>
    <mergeCell ref="U202:W202"/>
    <mergeCell ref="F203:I203"/>
    <mergeCell ref="N203:O203"/>
    <mergeCell ref="S203:T203"/>
    <mergeCell ref="U203:V203"/>
    <mergeCell ref="F204:I204"/>
    <mergeCell ref="N204:O204"/>
    <mergeCell ref="S204:T204"/>
    <mergeCell ref="U204:V204"/>
    <mergeCell ref="F205:I205"/>
    <mergeCell ref="N205:O205"/>
    <mergeCell ref="S205:T205"/>
    <mergeCell ref="U205:V205"/>
    <mergeCell ref="F206:I206"/>
    <mergeCell ref="N206:O206"/>
    <mergeCell ref="S206:T206"/>
    <mergeCell ref="U206:V206"/>
    <mergeCell ref="F207:I207"/>
    <mergeCell ref="N207:O207"/>
    <mergeCell ref="S207:T207"/>
    <mergeCell ref="U207:V207"/>
    <mergeCell ref="F208:I208"/>
    <mergeCell ref="N208:O208"/>
    <mergeCell ref="S208:T208"/>
    <mergeCell ref="U208:V208"/>
    <mergeCell ref="F209:I209"/>
    <mergeCell ref="N209:O209"/>
    <mergeCell ref="S209:T209"/>
    <mergeCell ref="U209:V209"/>
    <mergeCell ref="F210:I210"/>
    <mergeCell ref="N210:O210"/>
    <mergeCell ref="S210:T210"/>
    <mergeCell ref="U210:V210"/>
    <mergeCell ref="F211:I211"/>
    <mergeCell ref="N211:O211"/>
    <mergeCell ref="S211:T211"/>
    <mergeCell ref="U211:V211"/>
    <mergeCell ref="F212:I212"/>
    <mergeCell ref="N212:O212"/>
    <mergeCell ref="S212:T212"/>
    <mergeCell ref="U212:V212"/>
    <mergeCell ref="F213:I213"/>
    <mergeCell ref="N213:O213"/>
    <mergeCell ref="S213:T213"/>
    <mergeCell ref="U213:V213"/>
    <mergeCell ref="F214:I214"/>
    <mergeCell ref="N214:O214"/>
    <mergeCell ref="S214:T214"/>
    <mergeCell ref="U214:V214"/>
    <mergeCell ref="F215:I215"/>
    <mergeCell ref="N215:O215"/>
    <mergeCell ref="S215:T215"/>
    <mergeCell ref="U215:V215"/>
    <mergeCell ref="F216:I216"/>
    <mergeCell ref="N216:O216"/>
    <mergeCell ref="S216:T216"/>
    <mergeCell ref="U216:V216"/>
    <mergeCell ref="F217:I217"/>
    <mergeCell ref="N217:O217"/>
    <mergeCell ref="S217:T217"/>
    <mergeCell ref="U217:V217"/>
    <mergeCell ref="F218:I218"/>
    <mergeCell ref="N218:O218"/>
    <mergeCell ref="S218:T218"/>
    <mergeCell ref="U218:V218"/>
    <mergeCell ref="F219:I219"/>
    <mergeCell ref="N219:O219"/>
    <mergeCell ref="S219:T219"/>
    <mergeCell ref="U219:V219"/>
    <mergeCell ref="F220:I220"/>
    <mergeCell ref="N220:O220"/>
    <mergeCell ref="S220:T220"/>
    <mergeCell ref="U220:V220"/>
    <mergeCell ref="F221:I221"/>
    <mergeCell ref="N221:O221"/>
    <mergeCell ref="S221:T221"/>
    <mergeCell ref="U221:V221"/>
    <mergeCell ref="F222:I222"/>
    <mergeCell ref="N222:O222"/>
    <mergeCell ref="S222:T222"/>
    <mergeCell ref="U222:V222"/>
    <mergeCell ref="F223:I223"/>
    <mergeCell ref="N223:O223"/>
    <mergeCell ref="S223:T223"/>
    <mergeCell ref="U223:V223"/>
    <mergeCell ref="F224:I224"/>
    <mergeCell ref="N224:O224"/>
    <mergeCell ref="S224:T224"/>
    <mergeCell ref="U224:V224"/>
    <mergeCell ref="F225:I225"/>
    <mergeCell ref="N225:O225"/>
    <mergeCell ref="S225:T225"/>
    <mergeCell ref="U225:V225"/>
    <mergeCell ref="C226:D226"/>
    <mergeCell ref="F226:I226"/>
    <mergeCell ref="N226:O226"/>
    <mergeCell ref="R226:T226"/>
    <mergeCell ref="U226:W226"/>
    <mergeCell ref="F227:I227"/>
    <mergeCell ref="N227:O227"/>
    <mergeCell ref="S227:T227"/>
    <mergeCell ref="U227:V227"/>
    <mergeCell ref="F228:I228"/>
    <mergeCell ref="N228:O228"/>
    <mergeCell ref="S228:T228"/>
    <mergeCell ref="U228:V228"/>
    <mergeCell ref="F229:I229"/>
    <mergeCell ref="N229:O229"/>
    <mergeCell ref="S229:T229"/>
    <mergeCell ref="U229:V229"/>
    <mergeCell ref="F230:I230"/>
    <mergeCell ref="N230:O230"/>
    <mergeCell ref="S230:T230"/>
    <mergeCell ref="U230:V230"/>
    <mergeCell ref="F231:I231"/>
    <mergeCell ref="N231:O231"/>
    <mergeCell ref="S231:T231"/>
    <mergeCell ref="U231:V231"/>
    <mergeCell ref="F232:I232"/>
    <mergeCell ref="N232:O232"/>
    <mergeCell ref="S232:T232"/>
    <mergeCell ref="U232:V232"/>
    <mergeCell ref="F233:I233"/>
    <mergeCell ref="N233:O233"/>
    <mergeCell ref="S233:T233"/>
    <mergeCell ref="U233:V233"/>
    <mergeCell ref="F234:I234"/>
    <mergeCell ref="N234:O234"/>
    <mergeCell ref="S234:T234"/>
    <mergeCell ref="U234:V234"/>
    <mergeCell ref="F235:I235"/>
    <mergeCell ref="N235:O235"/>
    <mergeCell ref="S235:T235"/>
    <mergeCell ref="U235:V235"/>
    <mergeCell ref="F236:I236"/>
    <mergeCell ref="N236:O236"/>
    <mergeCell ref="S236:T236"/>
    <mergeCell ref="U236:V236"/>
    <mergeCell ref="F237:I237"/>
    <mergeCell ref="N237:O237"/>
    <mergeCell ref="S237:T237"/>
    <mergeCell ref="U237:V237"/>
    <mergeCell ref="F238:I238"/>
    <mergeCell ref="N238:O238"/>
    <mergeCell ref="S238:T238"/>
    <mergeCell ref="U238:V238"/>
    <mergeCell ref="F239:I239"/>
    <mergeCell ref="N239:O239"/>
    <mergeCell ref="S239:T239"/>
    <mergeCell ref="U239:V239"/>
    <mergeCell ref="F240:I240"/>
    <mergeCell ref="N240:O240"/>
    <mergeCell ref="S240:T240"/>
    <mergeCell ref="U240:V240"/>
    <mergeCell ref="F241:I241"/>
    <mergeCell ref="N241:O241"/>
    <mergeCell ref="S241:T241"/>
    <mergeCell ref="U241:V241"/>
    <mergeCell ref="F242:I242"/>
    <mergeCell ref="N242:O242"/>
    <mergeCell ref="S242:T242"/>
    <mergeCell ref="U242:V242"/>
    <mergeCell ref="F243:I243"/>
    <mergeCell ref="N243:O243"/>
    <mergeCell ref="S243:T243"/>
    <mergeCell ref="U243:V243"/>
    <mergeCell ref="F244:I244"/>
    <mergeCell ref="N244:O244"/>
    <mergeCell ref="S244:T244"/>
    <mergeCell ref="U244:V244"/>
    <mergeCell ref="F245:I245"/>
    <mergeCell ref="N245:O245"/>
    <mergeCell ref="S245:T245"/>
    <mergeCell ref="U245:V245"/>
    <mergeCell ref="F246:I246"/>
    <mergeCell ref="N246:O246"/>
    <mergeCell ref="S246:T246"/>
    <mergeCell ref="U246:V246"/>
    <mergeCell ref="F247:I247"/>
    <mergeCell ref="N247:O247"/>
    <mergeCell ref="S247:T247"/>
    <mergeCell ref="U247:V247"/>
    <mergeCell ref="F248:I248"/>
    <mergeCell ref="N248:O248"/>
    <mergeCell ref="S248:T248"/>
    <mergeCell ref="U248:V248"/>
    <mergeCell ref="F249:I249"/>
    <mergeCell ref="N249:O249"/>
    <mergeCell ref="S249:T249"/>
    <mergeCell ref="U249:V249"/>
    <mergeCell ref="C250:D250"/>
    <mergeCell ref="F250:I250"/>
    <mergeCell ref="N250:O250"/>
    <mergeCell ref="R250:T250"/>
    <mergeCell ref="U250:W250"/>
    <mergeCell ref="F251:I251"/>
    <mergeCell ref="N251:O251"/>
    <mergeCell ref="S251:T251"/>
    <mergeCell ref="U251:V251"/>
    <mergeCell ref="F252:I252"/>
    <mergeCell ref="N252:O252"/>
    <mergeCell ref="S252:T252"/>
    <mergeCell ref="U252:V252"/>
    <mergeCell ref="F253:I253"/>
    <mergeCell ref="N253:O253"/>
    <mergeCell ref="S253:T253"/>
    <mergeCell ref="U253:V253"/>
    <mergeCell ref="F254:I254"/>
    <mergeCell ref="N254:O254"/>
    <mergeCell ref="S254:T254"/>
    <mergeCell ref="U254:V254"/>
    <mergeCell ref="F255:I255"/>
    <mergeCell ref="N255:O255"/>
    <mergeCell ref="S255:T255"/>
    <mergeCell ref="U255:V255"/>
    <mergeCell ref="F256:I256"/>
    <mergeCell ref="N256:O256"/>
    <mergeCell ref="S256:T256"/>
    <mergeCell ref="U256:V256"/>
    <mergeCell ref="F257:I257"/>
    <mergeCell ref="N257:O257"/>
    <mergeCell ref="S257:T257"/>
    <mergeCell ref="U257:V257"/>
    <mergeCell ref="F258:I258"/>
    <mergeCell ref="N258:O258"/>
    <mergeCell ref="S258:T258"/>
    <mergeCell ref="U258:V258"/>
    <mergeCell ref="F259:I259"/>
    <mergeCell ref="N259:O259"/>
    <mergeCell ref="S259:T259"/>
    <mergeCell ref="U259:V259"/>
    <mergeCell ref="F260:I260"/>
    <mergeCell ref="N260:O260"/>
    <mergeCell ref="S260:T260"/>
    <mergeCell ref="U260:V260"/>
    <mergeCell ref="F261:I261"/>
    <mergeCell ref="N261:O261"/>
    <mergeCell ref="S261:T261"/>
    <mergeCell ref="U261:V261"/>
    <mergeCell ref="F262:I262"/>
    <mergeCell ref="N262:O262"/>
    <mergeCell ref="S262:T262"/>
    <mergeCell ref="U262:V262"/>
    <mergeCell ref="F263:I263"/>
    <mergeCell ref="N263:O263"/>
    <mergeCell ref="S263:T263"/>
    <mergeCell ref="U263:V263"/>
    <mergeCell ref="F264:I264"/>
    <mergeCell ref="N264:O264"/>
    <mergeCell ref="S264:T264"/>
    <mergeCell ref="U264:V264"/>
    <mergeCell ref="F265:I265"/>
    <mergeCell ref="N265:O265"/>
    <mergeCell ref="S265:T265"/>
    <mergeCell ref="U265:V265"/>
    <mergeCell ref="F266:I266"/>
    <mergeCell ref="N266:O266"/>
    <mergeCell ref="S266:T266"/>
    <mergeCell ref="U266:V266"/>
    <mergeCell ref="F267:I267"/>
    <mergeCell ref="N267:O267"/>
    <mergeCell ref="S267:T267"/>
    <mergeCell ref="U267:V267"/>
    <mergeCell ref="F268:I268"/>
    <mergeCell ref="N268:O268"/>
    <mergeCell ref="S268:T268"/>
    <mergeCell ref="U268:V268"/>
    <mergeCell ref="F269:I269"/>
    <mergeCell ref="N269:O269"/>
    <mergeCell ref="S269:T269"/>
    <mergeCell ref="U269:V269"/>
    <mergeCell ref="F270:I270"/>
    <mergeCell ref="N270:O270"/>
    <mergeCell ref="S270:T270"/>
    <mergeCell ref="U270:V270"/>
    <mergeCell ref="F271:I271"/>
    <mergeCell ref="N271:O271"/>
    <mergeCell ref="S271:T271"/>
    <mergeCell ref="U271:V271"/>
    <mergeCell ref="F272:I272"/>
    <mergeCell ref="N272:O272"/>
    <mergeCell ref="S272:T272"/>
    <mergeCell ref="U272:V272"/>
    <mergeCell ref="F273:I273"/>
    <mergeCell ref="N273:O273"/>
    <mergeCell ref="S273:T273"/>
    <mergeCell ref="U273:V273"/>
    <mergeCell ref="C274:D274"/>
    <mergeCell ref="F274:I274"/>
    <mergeCell ref="N274:O274"/>
    <mergeCell ref="R274:T274"/>
    <mergeCell ref="U274:W274"/>
    <mergeCell ref="F275:I275"/>
    <mergeCell ref="N275:O275"/>
    <mergeCell ref="S275:T275"/>
    <mergeCell ref="U275:V275"/>
    <mergeCell ref="F276:I276"/>
    <mergeCell ref="N276:O276"/>
    <mergeCell ref="S276:T276"/>
    <mergeCell ref="U276:V276"/>
    <mergeCell ref="F277:I277"/>
    <mergeCell ref="N277:O277"/>
    <mergeCell ref="S277:T277"/>
    <mergeCell ref="U277:V277"/>
    <mergeCell ref="F278:I278"/>
    <mergeCell ref="N278:O278"/>
    <mergeCell ref="S278:T278"/>
    <mergeCell ref="U278:V278"/>
    <mergeCell ref="F279:I279"/>
    <mergeCell ref="N279:O279"/>
    <mergeCell ref="S279:T279"/>
    <mergeCell ref="U279:V279"/>
    <mergeCell ref="F280:I280"/>
    <mergeCell ref="N280:O280"/>
    <mergeCell ref="S280:T280"/>
    <mergeCell ref="U280:V280"/>
    <mergeCell ref="F281:I281"/>
    <mergeCell ref="N281:O281"/>
    <mergeCell ref="S281:T281"/>
    <mergeCell ref="U281:V281"/>
    <mergeCell ref="F282:I282"/>
    <mergeCell ref="N282:O282"/>
    <mergeCell ref="S282:T282"/>
    <mergeCell ref="U282:V282"/>
    <mergeCell ref="F283:I283"/>
    <mergeCell ref="N283:O283"/>
    <mergeCell ref="S283:T283"/>
    <mergeCell ref="U283:V283"/>
    <mergeCell ref="F284:I284"/>
    <mergeCell ref="N284:O284"/>
    <mergeCell ref="S284:T284"/>
    <mergeCell ref="U284:V284"/>
    <mergeCell ref="F285:I285"/>
    <mergeCell ref="N285:O285"/>
    <mergeCell ref="S285:T285"/>
    <mergeCell ref="U285:V285"/>
    <mergeCell ref="F286:I286"/>
    <mergeCell ref="N286:O286"/>
    <mergeCell ref="S286:T286"/>
    <mergeCell ref="U286:V286"/>
    <mergeCell ref="F287:I287"/>
    <mergeCell ref="N287:O287"/>
    <mergeCell ref="S287:T287"/>
    <mergeCell ref="U287:V287"/>
    <mergeCell ref="F288:I288"/>
    <mergeCell ref="N288:O288"/>
    <mergeCell ref="S288:T288"/>
    <mergeCell ref="U288:V288"/>
    <mergeCell ref="F289:I289"/>
    <mergeCell ref="N289:O289"/>
    <mergeCell ref="S289:T289"/>
    <mergeCell ref="U289:V289"/>
    <mergeCell ref="F290:I290"/>
    <mergeCell ref="N290:O290"/>
    <mergeCell ref="S290:T290"/>
    <mergeCell ref="U290:V290"/>
    <mergeCell ref="F291:I291"/>
    <mergeCell ref="N291:O291"/>
    <mergeCell ref="S291:T291"/>
    <mergeCell ref="U291:V291"/>
    <mergeCell ref="F292:I292"/>
    <mergeCell ref="N292:O292"/>
    <mergeCell ref="S292:T292"/>
    <mergeCell ref="U292:V292"/>
    <mergeCell ref="F293:I293"/>
    <mergeCell ref="N293:O293"/>
    <mergeCell ref="S293:T293"/>
    <mergeCell ref="U293:V293"/>
    <mergeCell ref="F294:I294"/>
    <mergeCell ref="N294:O294"/>
    <mergeCell ref="S294:T294"/>
    <mergeCell ref="U294:V294"/>
    <mergeCell ref="F295:I295"/>
    <mergeCell ref="N295:O295"/>
    <mergeCell ref="S295:T295"/>
    <mergeCell ref="U295:V295"/>
    <mergeCell ref="F296:I296"/>
    <mergeCell ref="N296:O296"/>
    <mergeCell ref="S296:T296"/>
    <mergeCell ref="U296:V296"/>
    <mergeCell ref="F297:I297"/>
    <mergeCell ref="N297:O297"/>
    <mergeCell ref="S297:T297"/>
    <mergeCell ref="U297:V297"/>
    <mergeCell ref="C298:D298"/>
    <mergeCell ref="F298:I298"/>
    <mergeCell ref="N298:O298"/>
    <mergeCell ref="R298:T298"/>
    <mergeCell ref="U298:W298"/>
    <mergeCell ref="F299:I299"/>
    <mergeCell ref="N299:O299"/>
    <mergeCell ref="S299:T299"/>
    <mergeCell ref="U299:V299"/>
    <mergeCell ref="F300:I300"/>
    <mergeCell ref="N300:O300"/>
    <mergeCell ref="S300:T300"/>
    <mergeCell ref="U300:V300"/>
    <mergeCell ref="F301:I301"/>
    <mergeCell ref="N301:O301"/>
    <mergeCell ref="S301:T301"/>
    <mergeCell ref="U301:V301"/>
    <mergeCell ref="F302:I302"/>
    <mergeCell ref="N302:O302"/>
    <mergeCell ref="S302:T302"/>
    <mergeCell ref="U302:V302"/>
    <mergeCell ref="F303:I303"/>
    <mergeCell ref="N303:O303"/>
    <mergeCell ref="S303:T303"/>
    <mergeCell ref="U303:V303"/>
    <mergeCell ref="F304:I304"/>
    <mergeCell ref="N304:O304"/>
    <mergeCell ref="S304:T304"/>
    <mergeCell ref="U304:V304"/>
    <mergeCell ref="F305:I305"/>
    <mergeCell ref="N305:O305"/>
    <mergeCell ref="S305:T305"/>
    <mergeCell ref="U305:V305"/>
    <mergeCell ref="F306:I306"/>
    <mergeCell ref="N306:O306"/>
    <mergeCell ref="S306:T306"/>
    <mergeCell ref="U306:V306"/>
    <mergeCell ref="F307:I307"/>
    <mergeCell ref="N307:O307"/>
    <mergeCell ref="S307:T307"/>
    <mergeCell ref="U307:V307"/>
    <mergeCell ref="F308:I308"/>
    <mergeCell ref="N308:O308"/>
    <mergeCell ref="S308:T308"/>
    <mergeCell ref="U308:V308"/>
    <mergeCell ref="F309:I309"/>
    <mergeCell ref="N309:O309"/>
    <mergeCell ref="S309:T309"/>
    <mergeCell ref="U309:V309"/>
    <mergeCell ref="F310:I310"/>
    <mergeCell ref="N310:O310"/>
    <mergeCell ref="S310:T310"/>
    <mergeCell ref="U310:V310"/>
    <mergeCell ref="F311:I311"/>
    <mergeCell ref="N311:O311"/>
    <mergeCell ref="S311:T311"/>
    <mergeCell ref="U311:V311"/>
    <mergeCell ref="F312:I312"/>
    <mergeCell ref="N312:O312"/>
    <mergeCell ref="S312:T312"/>
    <mergeCell ref="U312:V312"/>
    <mergeCell ref="F313:I313"/>
    <mergeCell ref="N313:O313"/>
    <mergeCell ref="S313:T313"/>
    <mergeCell ref="U313:V313"/>
    <mergeCell ref="F314:I314"/>
    <mergeCell ref="N314:O314"/>
    <mergeCell ref="S314:T314"/>
    <mergeCell ref="U314:V314"/>
    <mergeCell ref="F315:I315"/>
    <mergeCell ref="N315:O315"/>
    <mergeCell ref="S315:T315"/>
    <mergeCell ref="U315:V315"/>
    <mergeCell ref="F316:I316"/>
    <mergeCell ref="N316:O316"/>
    <mergeCell ref="S316:T316"/>
    <mergeCell ref="U316:V316"/>
    <mergeCell ref="F317:I317"/>
    <mergeCell ref="N317:O317"/>
    <mergeCell ref="S317:T317"/>
    <mergeCell ref="U317:V317"/>
    <mergeCell ref="F318:I318"/>
    <mergeCell ref="N318:O318"/>
    <mergeCell ref="S318:T318"/>
    <mergeCell ref="U318:V318"/>
    <mergeCell ref="F319:I319"/>
    <mergeCell ref="N319:O319"/>
    <mergeCell ref="S319:T319"/>
    <mergeCell ref="U319:V319"/>
    <mergeCell ref="F320:I320"/>
    <mergeCell ref="N320:O320"/>
    <mergeCell ref="S320:T320"/>
    <mergeCell ref="U320:V320"/>
    <mergeCell ref="F321:I321"/>
    <mergeCell ref="N321:O321"/>
    <mergeCell ref="S321:T321"/>
    <mergeCell ref="U321:V321"/>
    <mergeCell ref="C322:D322"/>
    <mergeCell ref="F322:I322"/>
    <mergeCell ref="N322:O322"/>
    <mergeCell ref="R322:T322"/>
    <mergeCell ref="U322:W322"/>
    <mergeCell ref="F323:I323"/>
    <mergeCell ref="N323:O323"/>
    <mergeCell ref="S323:T323"/>
    <mergeCell ref="U323:V323"/>
    <mergeCell ref="F324:I324"/>
    <mergeCell ref="N324:O324"/>
    <mergeCell ref="S324:T324"/>
    <mergeCell ref="U324:V324"/>
    <mergeCell ref="F325:I325"/>
    <mergeCell ref="N325:O325"/>
    <mergeCell ref="S325:T325"/>
    <mergeCell ref="U325:V325"/>
    <mergeCell ref="F326:I326"/>
    <mergeCell ref="N326:O326"/>
    <mergeCell ref="S326:T326"/>
    <mergeCell ref="U326:V326"/>
    <mergeCell ref="F327:I327"/>
    <mergeCell ref="N327:O327"/>
    <mergeCell ref="S327:T327"/>
    <mergeCell ref="U327:V327"/>
    <mergeCell ref="F328:I328"/>
    <mergeCell ref="N328:O328"/>
    <mergeCell ref="S328:T328"/>
    <mergeCell ref="U328:V328"/>
    <mergeCell ref="F329:I329"/>
    <mergeCell ref="N329:O329"/>
    <mergeCell ref="S329:T329"/>
    <mergeCell ref="U329:V329"/>
    <mergeCell ref="F330:I330"/>
    <mergeCell ref="N330:O330"/>
    <mergeCell ref="S330:T330"/>
    <mergeCell ref="U330:V330"/>
    <mergeCell ref="F331:I331"/>
    <mergeCell ref="N331:O331"/>
    <mergeCell ref="S331:T331"/>
    <mergeCell ref="U331:V331"/>
    <mergeCell ref="F332:I332"/>
    <mergeCell ref="N332:O332"/>
    <mergeCell ref="S332:T332"/>
    <mergeCell ref="U332:V332"/>
    <mergeCell ref="F333:I333"/>
    <mergeCell ref="N333:O333"/>
    <mergeCell ref="S333:T333"/>
    <mergeCell ref="U333:V333"/>
    <mergeCell ref="F334:I334"/>
    <mergeCell ref="N334:O334"/>
    <mergeCell ref="S334:T334"/>
    <mergeCell ref="U334:V334"/>
    <mergeCell ref="F335:I335"/>
    <mergeCell ref="N335:O335"/>
    <mergeCell ref="S335:T335"/>
    <mergeCell ref="U335:V335"/>
    <mergeCell ref="F336:I336"/>
    <mergeCell ref="N336:O336"/>
    <mergeCell ref="S336:T336"/>
    <mergeCell ref="U336:V336"/>
    <mergeCell ref="F337:I337"/>
    <mergeCell ref="N337:O337"/>
    <mergeCell ref="S337:T337"/>
    <mergeCell ref="U337:V337"/>
    <mergeCell ref="F338:I338"/>
    <mergeCell ref="N338:O338"/>
    <mergeCell ref="S338:T338"/>
    <mergeCell ref="U338:V338"/>
    <mergeCell ref="F339:I339"/>
    <mergeCell ref="N339:O339"/>
    <mergeCell ref="S339:T339"/>
    <mergeCell ref="U339:V339"/>
    <mergeCell ref="F340:I340"/>
    <mergeCell ref="N340:O340"/>
    <mergeCell ref="S340:T340"/>
    <mergeCell ref="U340:V340"/>
    <mergeCell ref="F341:I341"/>
    <mergeCell ref="N341:O341"/>
    <mergeCell ref="S341:T341"/>
    <mergeCell ref="U341:V341"/>
    <mergeCell ref="F342:I342"/>
    <mergeCell ref="N342:O342"/>
    <mergeCell ref="S342:T342"/>
    <mergeCell ref="U342:V342"/>
    <mergeCell ref="F343:I343"/>
    <mergeCell ref="N343:O343"/>
    <mergeCell ref="S343:T343"/>
    <mergeCell ref="U343:V343"/>
    <mergeCell ref="F344:I344"/>
    <mergeCell ref="N344:O344"/>
    <mergeCell ref="S344:T344"/>
    <mergeCell ref="U344:V344"/>
    <mergeCell ref="F345:I345"/>
    <mergeCell ref="N345:O345"/>
    <mergeCell ref="S345:T345"/>
    <mergeCell ref="U345:V345"/>
    <mergeCell ref="C346:D346"/>
    <mergeCell ref="F346:I346"/>
    <mergeCell ref="N346:O346"/>
    <mergeCell ref="R346:T346"/>
    <mergeCell ref="U346:W346"/>
    <mergeCell ref="F347:I347"/>
    <mergeCell ref="N347:O347"/>
    <mergeCell ref="S347:T347"/>
    <mergeCell ref="U347:V347"/>
    <mergeCell ref="F348:I348"/>
    <mergeCell ref="N348:O348"/>
    <mergeCell ref="S348:T348"/>
    <mergeCell ref="U348:V348"/>
    <mergeCell ref="F349:I349"/>
    <mergeCell ref="N349:O349"/>
    <mergeCell ref="S349:T349"/>
    <mergeCell ref="U349:V349"/>
    <mergeCell ref="F350:I350"/>
    <mergeCell ref="N350:O350"/>
    <mergeCell ref="S350:T350"/>
    <mergeCell ref="U350:V350"/>
    <mergeCell ref="F351:I351"/>
    <mergeCell ref="N351:O351"/>
    <mergeCell ref="S351:T351"/>
    <mergeCell ref="U351:V351"/>
    <mergeCell ref="F352:I352"/>
    <mergeCell ref="N352:O352"/>
    <mergeCell ref="S352:T352"/>
    <mergeCell ref="U352:V352"/>
    <mergeCell ref="F353:I353"/>
    <mergeCell ref="N353:O353"/>
    <mergeCell ref="S353:T353"/>
    <mergeCell ref="U353:V353"/>
    <mergeCell ref="F354:I354"/>
    <mergeCell ref="N354:O354"/>
    <mergeCell ref="S354:T354"/>
    <mergeCell ref="U354:V354"/>
    <mergeCell ref="F355:I355"/>
    <mergeCell ref="N355:O355"/>
    <mergeCell ref="S355:T355"/>
    <mergeCell ref="U355:V355"/>
    <mergeCell ref="F356:I356"/>
    <mergeCell ref="N356:O356"/>
    <mergeCell ref="S356:T356"/>
    <mergeCell ref="U356:V356"/>
    <mergeCell ref="F357:I357"/>
    <mergeCell ref="N357:O357"/>
    <mergeCell ref="S357:T357"/>
    <mergeCell ref="U357:V357"/>
    <mergeCell ref="F358:I358"/>
    <mergeCell ref="N358:O358"/>
    <mergeCell ref="S358:T358"/>
    <mergeCell ref="U358:V358"/>
    <mergeCell ref="F359:I359"/>
    <mergeCell ref="N359:O359"/>
    <mergeCell ref="S359:T359"/>
    <mergeCell ref="U359:V359"/>
    <mergeCell ref="F360:I360"/>
    <mergeCell ref="N360:O360"/>
    <mergeCell ref="S360:T360"/>
    <mergeCell ref="U360:V360"/>
    <mergeCell ref="F361:I361"/>
    <mergeCell ref="N361:O361"/>
    <mergeCell ref="S361:T361"/>
    <mergeCell ref="U361:V361"/>
    <mergeCell ref="F362:I362"/>
    <mergeCell ref="N362:O362"/>
    <mergeCell ref="S362:T362"/>
    <mergeCell ref="U362:V362"/>
    <mergeCell ref="F363:I363"/>
    <mergeCell ref="N363:O363"/>
    <mergeCell ref="S363:T363"/>
    <mergeCell ref="U363:V363"/>
    <mergeCell ref="F364:I364"/>
    <mergeCell ref="N364:O364"/>
    <mergeCell ref="S364:T364"/>
    <mergeCell ref="U364:V364"/>
    <mergeCell ref="F365:I365"/>
    <mergeCell ref="N365:O365"/>
    <mergeCell ref="S365:T365"/>
    <mergeCell ref="U365:V365"/>
    <mergeCell ref="F366:I366"/>
    <mergeCell ref="N366:O366"/>
    <mergeCell ref="S366:T366"/>
    <mergeCell ref="U366:V366"/>
    <mergeCell ref="F367:I367"/>
    <mergeCell ref="N367:O367"/>
    <mergeCell ref="S367:T367"/>
    <mergeCell ref="U367:V367"/>
    <mergeCell ref="F368:I368"/>
    <mergeCell ref="N368:O368"/>
    <mergeCell ref="S368:T368"/>
    <mergeCell ref="U368:V368"/>
    <mergeCell ref="F369:I369"/>
    <mergeCell ref="N369:O369"/>
    <mergeCell ref="S369:T369"/>
    <mergeCell ref="U369:V369"/>
  </mergeCells>
  <conditionalFormatting sqref="N22:P22">
    <cfRule type="cellIs" priority="1" dxfId="24" operator="greaterThan" stopIfTrue="1">
      <formula>$I$18</formula>
    </cfRule>
  </conditionalFormatting>
  <conditionalFormatting sqref="N25:P25">
    <cfRule type="cellIs" priority="2" dxfId="24" operator="lessThan" stopIfTrue="1">
      <formula>0</formula>
    </cfRule>
  </conditionalFormatting>
  <conditionalFormatting sqref="N12:N16">
    <cfRule type="expression" priority="3" dxfId="25" stopIfTrue="1">
      <formula>ISBLANK($N$14)</formula>
    </cfRule>
  </conditionalFormatting>
  <conditionalFormatting sqref="N20:P21 N24:P24">
    <cfRule type="expression" priority="4" dxfId="24" stopIfTrue="1">
      <formula>$I$18&lt;$M$22</formula>
    </cfRule>
  </conditionalFormatting>
  <conditionalFormatting sqref="I18:J18">
    <cfRule type="expression" priority="5" dxfId="25" stopIfTrue="1">
      <formula>$N$22=""</formula>
    </cfRule>
    <cfRule type="cellIs" priority="6" dxfId="24" operator="lessThan" stopIfTrue="1">
      <formula>$N$22</formula>
    </cfRule>
  </conditionalFormatting>
  <dataValidations count="3">
    <dataValidation allowBlank="1" showInputMessage="1" showErrorMessage="1" imeMode="on" sqref="F107:F129 F27:F33 F35:F57 F179:F201 E10:K10 F203:F225 F155:F177 F131:F153 F83:F105 F251:F273 F323:F345 F347:F369 F299:F321 F227:F249 F275:F297 F59:F81 E16 K15:K16"/>
    <dataValidation allowBlank="1" showInputMessage="1" showErrorMessage="1" imeMode="off" sqref="E299:E321 E323:E345 E347:E369 E107:E129 E131:E153 E155:E177 E179:E201 E203:E225 E227:E249 E251:E273 E275:E297 E35:E57 E59:E81 E83:E105 E27:E33 M27:M369 K27:K369"/>
    <dataValidation type="list" showInputMessage="1" showErrorMessage="1" sqref="J35:J57 J59:J81 J27:J33">
      <formula1>"10%,8%,非課税"</formula1>
    </dataValidation>
  </dataValidations>
  <printOptions horizontalCentered="1" verticalCentered="1"/>
  <pageMargins left="0.5511811023622047" right="0.5511811023622047" top="0.6692913385826772" bottom="0.4330708661417323" header="0.5118110236220472" footer="0.2755905511811024"/>
  <pageSetup blackAndWhite="1" horizontalDpi="600" verticalDpi="600" orientation="landscape" paperSize="9" r:id="rId4"/>
  <headerFooter alignWithMargins="0">
    <oddFooter>&amp;C&amp;9&amp;P ﾍﾟｰｼﾞ&amp;R&amp;"ＭＳ Ｐ明朝,標準"&amp;8★太枠欄は記入する必要はありません。</oddFooter>
  </headerFooter>
  <rowBreaks count="14" manualBreakCount="14">
    <brk id="33" min="2" max="22" man="1"/>
    <brk id="57" max="23" man="1"/>
    <brk id="81" max="23" man="1"/>
    <brk id="105" max="23" man="1"/>
    <brk id="129" max="23" man="1"/>
    <brk id="153" max="23" man="1"/>
    <brk id="177" max="23" man="1"/>
    <brk id="201" max="23" man="1"/>
    <brk id="225" max="23" man="1"/>
    <brk id="249" max="23" man="1"/>
    <brk id="273" max="23" man="1"/>
    <brk id="297" max="23" man="1"/>
    <brk id="321" max="23" man="1"/>
    <brk id="345" max="23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71"/>
  <sheetViews>
    <sheetView showGridLines="0" view="pageBreakPreview" zoomScaleNormal="80" zoomScaleSheetLayoutView="100" zoomScalePageLayoutView="0" workbookViewId="0" topLeftCell="A1">
      <pane ySplit="3" topLeftCell="A4" activePane="bottomLeft" state="frozen"/>
      <selection pane="topLeft" activeCell="S22" sqref="S22:T22"/>
      <selection pane="bottomLeft" activeCell="AB55" sqref="AB55"/>
    </sheetView>
  </sheetViews>
  <sheetFormatPr defaultColWidth="9.00390625" defaultRowHeight="13.5"/>
  <cols>
    <col min="1" max="1" width="4.75390625" style="4" customWidth="1"/>
    <col min="2" max="2" width="0.74609375" style="4" customWidth="1"/>
    <col min="3" max="3" width="3.75390625" style="4" customWidth="1"/>
    <col min="4" max="4" width="11.125" style="4" customWidth="1"/>
    <col min="5" max="5" width="7.375" style="4" customWidth="1"/>
    <col min="6" max="6" width="8.875" style="4" customWidth="1"/>
    <col min="7" max="7" width="7.25390625" style="4" customWidth="1"/>
    <col min="8" max="8" width="5.375" style="4" customWidth="1"/>
    <col min="9" max="9" width="9.75390625" style="4" customWidth="1"/>
    <col min="10" max="10" width="5.375" style="4" customWidth="1"/>
    <col min="11" max="11" width="7.00390625" style="4" customWidth="1"/>
    <col min="12" max="12" width="4.625" style="4" customWidth="1"/>
    <col min="13" max="13" width="9.75390625" style="4" customWidth="1"/>
    <col min="14" max="14" width="7.375" style="4" customWidth="1"/>
    <col min="15" max="15" width="6.875" style="4" customWidth="1"/>
    <col min="16" max="16" width="1.37890625" style="4" customWidth="1"/>
    <col min="17" max="17" width="1.12109375" style="4" customWidth="1"/>
    <col min="18" max="22" width="7.625" style="4" customWidth="1"/>
    <col min="23" max="23" width="1.75390625" style="4" customWidth="1"/>
    <col min="24" max="24" width="0.6171875" style="4" customWidth="1"/>
    <col min="25" max="30" width="9.00390625" style="4" customWidth="1"/>
    <col min="31" max="33" width="9.00390625" style="4" hidden="1" customWidth="1"/>
    <col min="34" max="34" width="9.00390625" style="4" customWidth="1"/>
    <col min="35" max="16384" width="9.00390625" style="4" customWidth="1"/>
  </cols>
  <sheetData>
    <row r="1" spans="5:14" ht="15.75" customHeight="1">
      <c r="E1" s="11"/>
      <c r="N1" s="11"/>
    </row>
    <row r="2" spans="2:24" ht="26.25" customHeight="1">
      <c r="B2" s="2"/>
      <c r="C2" s="207" t="s">
        <v>28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"/>
    </row>
    <row r="3" spans="2:24" ht="15" customHeight="1" hidden="1">
      <c r="B3" s="2"/>
      <c r="C3" s="208" t="s">
        <v>10</v>
      </c>
      <c r="D3" s="209"/>
      <c r="E3" s="69" t="s">
        <v>15</v>
      </c>
      <c r="F3" s="208" t="s">
        <v>16</v>
      </c>
      <c r="G3" s="210"/>
      <c r="H3" s="210"/>
      <c r="I3" s="210"/>
      <c r="J3" s="81"/>
      <c r="K3" s="69" t="s">
        <v>29</v>
      </c>
      <c r="L3" s="69" t="s">
        <v>18</v>
      </c>
      <c r="M3" s="69" t="s">
        <v>19</v>
      </c>
      <c r="N3" s="211" t="s">
        <v>20</v>
      </c>
      <c r="O3" s="212"/>
      <c r="P3" s="213"/>
      <c r="Q3" s="70"/>
      <c r="R3" s="214" t="s">
        <v>30</v>
      </c>
      <c r="S3" s="215"/>
      <c r="T3" s="215"/>
      <c r="U3" s="216" t="s">
        <v>22</v>
      </c>
      <c r="V3" s="214"/>
      <c r="W3" s="216"/>
      <c r="X3" s="2"/>
    </row>
    <row r="4" spans="3:22" ht="20.25" customHeight="1">
      <c r="C4" s="21"/>
      <c r="D4" s="21"/>
      <c r="E4" s="22"/>
      <c r="F4" s="22"/>
      <c r="G4" s="22"/>
      <c r="H4" s="22"/>
      <c r="I4" s="22"/>
      <c r="J4" s="22"/>
      <c r="K4" s="22"/>
      <c r="L4" s="22"/>
      <c r="M4" s="22"/>
      <c r="N4" s="28"/>
      <c r="O4" s="22"/>
      <c r="P4" s="22"/>
      <c r="Q4" s="23"/>
      <c r="R4" s="24"/>
      <c r="S4" s="25"/>
      <c r="T4" s="24"/>
      <c r="U4" s="24"/>
      <c r="V4" s="24"/>
    </row>
    <row r="5" spans="2:24" ht="3.75" customHeight="1">
      <c r="B5" s="2"/>
      <c r="C5" s="2"/>
      <c r="D5" s="2"/>
      <c r="E5" s="2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ht="41.25" customHeight="1">
      <c r="B6" s="2"/>
      <c r="C6" s="200" t="s">
        <v>76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3"/>
    </row>
    <row r="7" spans="2:24" ht="9" customHeight="1">
      <c r="B7" s="2"/>
      <c r="C7" s="9"/>
      <c r="D7" s="9"/>
      <c r="E7" s="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1"/>
      <c r="S7" s="201"/>
      <c r="T7" s="201"/>
      <c r="U7" s="201"/>
      <c r="V7" s="201"/>
      <c r="W7" s="5"/>
      <c r="X7" s="3"/>
    </row>
    <row r="8" spans="2:24" ht="15" customHeight="1">
      <c r="B8" s="2"/>
      <c r="C8" s="9"/>
      <c r="D8" s="9"/>
      <c r="E8" s="204">
        <v>45285</v>
      </c>
      <c r="F8" s="204"/>
      <c r="G8" s="204"/>
      <c r="H8" s="204"/>
      <c r="I8" s="56"/>
      <c r="J8" s="56"/>
      <c r="K8" s="56"/>
      <c r="L8" s="56"/>
      <c r="M8" s="56"/>
      <c r="N8" s="6"/>
      <c r="O8" s="5"/>
      <c r="P8" s="5"/>
      <c r="Q8" s="5"/>
      <c r="R8" s="202"/>
      <c r="S8" s="202"/>
      <c r="T8" s="202"/>
      <c r="U8" s="202"/>
      <c r="V8" s="202"/>
      <c r="W8" s="205"/>
      <c r="X8" s="3"/>
    </row>
    <row r="9" spans="2:24" ht="3.75" customHeight="1">
      <c r="B9" s="2"/>
      <c r="C9" s="9"/>
      <c r="D9" s="9"/>
      <c r="E9" s="9"/>
      <c r="F9" s="9"/>
      <c r="G9" s="9"/>
      <c r="H9" s="9"/>
      <c r="I9" s="9"/>
      <c r="J9" s="9"/>
      <c r="K9" s="5"/>
      <c r="L9" s="5"/>
      <c r="M9" s="5"/>
      <c r="N9" s="5"/>
      <c r="O9" s="5"/>
      <c r="P9" s="5"/>
      <c r="Q9" s="5"/>
      <c r="R9" s="202"/>
      <c r="S9" s="202"/>
      <c r="T9" s="202"/>
      <c r="U9" s="202"/>
      <c r="V9" s="202"/>
      <c r="W9" s="205"/>
      <c r="X9" s="3"/>
    </row>
    <row r="10" spans="2:24" ht="18.75" customHeight="1">
      <c r="B10" s="2"/>
      <c r="C10" s="9"/>
      <c r="D10" s="9"/>
      <c r="E10" s="206" t="s">
        <v>75</v>
      </c>
      <c r="F10" s="206"/>
      <c r="G10" s="206"/>
      <c r="H10" s="206"/>
      <c r="I10" s="206"/>
      <c r="J10" s="57" t="s">
        <v>23</v>
      </c>
      <c r="K10" s="57"/>
      <c r="L10" s="57"/>
      <c r="M10" s="5"/>
      <c r="N10" s="5"/>
      <c r="O10" s="5"/>
      <c r="P10" s="5"/>
      <c r="Q10" s="5"/>
      <c r="R10" s="203"/>
      <c r="S10" s="203"/>
      <c r="T10" s="203"/>
      <c r="U10" s="203"/>
      <c r="V10" s="203"/>
      <c r="W10" s="205"/>
      <c r="X10" s="3"/>
    </row>
    <row r="11" spans="2:24" ht="6.75" customHeight="1" thickBot="1">
      <c r="B11" s="2"/>
      <c r="C11" s="9"/>
      <c r="D11" s="9"/>
      <c r="E11" s="58"/>
      <c r="F11" s="58"/>
      <c r="G11" s="58"/>
      <c r="H11" s="58"/>
      <c r="I11" s="58"/>
      <c r="J11" s="58"/>
      <c r="K11" s="57"/>
      <c r="L11" s="57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3"/>
    </row>
    <row r="12" spans="2:24" ht="21" customHeight="1">
      <c r="B12" s="2"/>
      <c r="C12" s="9"/>
      <c r="D12" s="9"/>
      <c r="E12" s="5"/>
      <c r="F12" s="10"/>
      <c r="G12" s="5"/>
      <c r="H12" s="5"/>
      <c r="I12" s="5"/>
      <c r="J12" s="5"/>
      <c r="K12" s="195" t="s">
        <v>85</v>
      </c>
      <c r="L12" s="196"/>
      <c r="M12" s="97" t="s">
        <v>77</v>
      </c>
      <c r="N12" s="197">
        <f>SUMIF(J$27:J$369,"10%",N$27:N$369)</f>
        <v>0</v>
      </c>
      <c r="O12" s="197"/>
      <c r="P12" s="89"/>
      <c r="Q12" s="5"/>
      <c r="R12" s="101" t="s">
        <v>74</v>
      </c>
      <c r="S12" s="189"/>
      <c r="T12" s="189"/>
      <c r="U12" s="189"/>
      <c r="V12" s="189"/>
      <c r="W12" s="189"/>
      <c r="X12" s="3"/>
    </row>
    <row r="13" spans="2:24" ht="21" customHeight="1">
      <c r="B13" s="2"/>
      <c r="C13" s="198" t="s">
        <v>11</v>
      </c>
      <c r="D13" s="198"/>
      <c r="E13" s="198"/>
      <c r="F13" s="198"/>
      <c r="G13" s="198"/>
      <c r="H13" s="198"/>
      <c r="I13" s="198"/>
      <c r="J13" s="5"/>
      <c r="K13" s="186" t="s">
        <v>85</v>
      </c>
      <c r="L13" s="187"/>
      <c r="M13" s="98" t="s">
        <v>80</v>
      </c>
      <c r="N13" s="199">
        <f>SUMIF(J$27:J$369,"8%",N$27:N$369)</f>
        <v>0</v>
      </c>
      <c r="O13" s="199"/>
      <c r="P13" s="90"/>
      <c r="Q13" s="8"/>
      <c r="R13" s="101" t="s">
        <v>24</v>
      </c>
      <c r="S13" s="189"/>
      <c r="T13" s="189"/>
      <c r="U13" s="189"/>
      <c r="V13" s="189"/>
      <c r="W13" s="189"/>
      <c r="X13" s="3"/>
    </row>
    <row r="14" spans="2:25" ht="21" customHeight="1">
      <c r="B14" s="2"/>
      <c r="C14" s="198"/>
      <c r="D14" s="198"/>
      <c r="E14" s="198"/>
      <c r="F14" s="198"/>
      <c r="G14" s="198"/>
      <c r="H14" s="198"/>
      <c r="I14" s="198"/>
      <c r="J14" s="82"/>
      <c r="K14" s="186" t="s">
        <v>85</v>
      </c>
      <c r="L14" s="187"/>
      <c r="M14" s="98" t="s">
        <v>78</v>
      </c>
      <c r="N14" s="199">
        <f>SUMIF(J$27:J$369,"非課税",N$27:N$369)</f>
        <v>0</v>
      </c>
      <c r="O14" s="199"/>
      <c r="P14" s="90"/>
      <c r="Q14" s="8"/>
      <c r="R14" s="101" t="s">
        <v>25</v>
      </c>
      <c r="S14" s="189" t="s">
        <v>84</v>
      </c>
      <c r="T14" s="189"/>
      <c r="U14" s="189"/>
      <c r="V14" s="189"/>
      <c r="W14" s="189"/>
      <c r="X14" s="3"/>
      <c r="Y14" s="88"/>
    </row>
    <row r="15" spans="2:24" ht="21" customHeight="1">
      <c r="B15" s="2"/>
      <c r="C15" s="185" t="s">
        <v>62</v>
      </c>
      <c r="D15" s="185"/>
      <c r="E15" s="102"/>
      <c r="F15" s="9"/>
      <c r="G15" s="9"/>
      <c r="H15" s="9"/>
      <c r="I15" s="79"/>
      <c r="J15" s="79"/>
      <c r="K15" s="186" t="s">
        <v>86</v>
      </c>
      <c r="L15" s="187"/>
      <c r="M15" s="99" t="s">
        <v>79</v>
      </c>
      <c r="N15" s="188">
        <f>IF(N12="","",ROUNDDOWN(N12*0.1,0))</f>
        <v>0</v>
      </c>
      <c r="O15" s="188"/>
      <c r="P15" s="92"/>
      <c r="Q15" s="8"/>
      <c r="R15" s="101" t="s">
        <v>31</v>
      </c>
      <c r="S15" s="189" t="s">
        <v>83</v>
      </c>
      <c r="T15" s="189"/>
      <c r="U15" s="189"/>
      <c r="V15" s="189"/>
      <c r="W15" s="189"/>
      <c r="X15" s="3"/>
    </row>
    <row r="16" spans="1:24" ht="21" customHeight="1" thickBot="1">
      <c r="A16" s="11"/>
      <c r="B16" s="2"/>
      <c r="C16" s="185" t="s">
        <v>63</v>
      </c>
      <c r="D16" s="185"/>
      <c r="E16" s="190"/>
      <c r="F16" s="190"/>
      <c r="G16" s="190"/>
      <c r="H16" s="190"/>
      <c r="I16" s="190"/>
      <c r="J16" s="191"/>
      <c r="K16" s="192" t="s">
        <v>86</v>
      </c>
      <c r="L16" s="193"/>
      <c r="M16" s="100" t="s">
        <v>81</v>
      </c>
      <c r="N16" s="194">
        <f>IF(N13="","",ROUNDDOWN(N13*0.08,0))</f>
        <v>0</v>
      </c>
      <c r="O16" s="194"/>
      <c r="P16" s="91"/>
      <c r="Q16" s="8"/>
      <c r="R16" s="101" t="s">
        <v>0</v>
      </c>
      <c r="S16" s="189" t="s">
        <v>101</v>
      </c>
      <c r="T16" s="189"/>
      <c r="U16" s="189"/>
      <c r="V16" s="189"/>
      <c r="W16" s="189"/>
      <c r="X16" s="3"/>
    </row>
    <row r="17" spans="2:24" ht="21" customHeight="1" thickBot="1">
      <c r="B17" s="2"/>
      <c r="C17" s="9"/>
      <c r="D17" s="9"/>
      <c r="E17" s="5"/>
      <c r="F17" s="5"/>
      <c r="G17" s="5"/>
      <c r="H17" s="5"/>
      <c r="I17" s="5"/>
      <c r="J17" s="5"/>
      <c r="K17" s="5"/>
      <c r="L17" s="5"/>
      <c r="M17" s="5"/>
      <c r="N17" s="7"/>
      <c r="O17" s="7"/>
      <c r="P17" s="7"/>
      <c r="Q17" s="5"/>
      <c r="R17" s="101" t="s">
        <v>69</v>
      </c>
      <c r="S17" s="171" t="s">
        <v>82</v>
      </c>
      <c r="T17" s="171"/>
      <c r="U17" s="171"/>
      <c r="V17" s="171"/>
      <c r="W17" s="171"/>
      <c r="X17" s="3"/>
    </row>
    <row r="18" spans="2:24" ht="27" customHeight="1" thickBot="1">
      <c r="B18" s="2"/>
      <c r="C18" s="172" t="s">
        <v>13</v>
      </c>
      <c r="D18" s="173"/>
      <c r="E18" s="174"/>
      <c r="F18" s="175"/>
      <c r="G18" s="176" t="s">
        <v>14</v>
      </c>
      <c r="H18" s="176"/>
      <c r="I18" s="217"/>
      <c r="J18" s="218"/>
      <c r="K18" s="219"/>
      <c r="L18" s="180" t="s">
        <v>27</v>
      </c>
      <c r="M18" s="173"/>
      <c r="N18" s="181">
        <f>IF(ISBLANK(K27),"",SUM(N12:N16))</f>
      </c>
      <c r="O18" s="182"/>
      <c r="P18" s="46"/>
      <c r="Q18" s="5"/>
      <c r="R18" s="59" t="s">
        <v>12</v>
      </c>
      <c r="S18" s="103"/>
      <c r="T18" s="85" t="s">
        <v>26</v>
      </c>
      <c r="U18" s="183">
        <f>IF(K27="","",SUM($U$21:$V$29))</f>
      </c>
      <c r="V18" s="184"/>
      <c r="W18" s="19"/>
      <c r="X18" s="3"/>
    </row>
    <row r="19" spans="2:24" ht="15" customHeight="1" thickBot="1">
      <c r="B19" s="2"/>
      <c r="C19" s="9"/>
      <c r="D19" s="9"/>
      <c r="E19" s="26">
        <f>IF(AND(ISNUMBER(N22),I18&lt;N22),"契約金額を出来高合計金額が上回ります。契約金額欄のコメントを確認して下さい。","")</f>
      </c>
      <c r="F19" s="5"/>
      <c r="G19" s="5"/>
      <c r="H19" s="5"/>
      <c r="I19" s="7"/>
      <c r="J19" s="7"/>
      <c r="K19" s="7"/>
      <c r="L19" s="7"/>
      <c r="M19" s="5"/>
      <c r="N19" s="5"/>
      <c r="O19" s="5"/>
      <c r="P19" s="5"/>
      <c r="Q19" s="5"/>
      <c r="R19" s="5"/>
      <c r="S19" s="5"/>
      <c r="T19" s="5"/>
      <c r="U19" s="165">
        <f>IF(N18=U18,"","エラー")</f>
      </c>
      <c r="V19" s="166"/>
      <c r="W19" s="166"/>
      <c r="X19" s="3"/>
    </row>
    <row r="20" spans="2:24" ht="19.5" customHeight="1">
      <c r="B20" s="2"/>
      <c r="C20" s="153" t="s">
        <v>56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5"/>
      <c r="N20" s="220"/>
      <c r="O20" s="221"/>
      <c r="P20" s="222"/>
      <c r="Q20" s="61"/>
      <c r="R20" s="167" t="s">
        <v>21</v>
      </c>
      <c r="S20" s="168"/>
      <c r="T20" s="168"/>
      <c r="U20" s="127" t="s">
        <v>22</v>
      </c>
      <c r="V20" s="169"/>
      <c r="W20" s="128"/>
      <c r="X20" s="3"/>
    </row>
    <row r="21" spans="2:24" ht="19.5" customHeight="1">
      <c r="B21" s="2"/>
      <c r="C21" s="153" t="s">
        <v>57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5"/>
      <c r="N21" s="161">
        <f>IF(ISNUMBER(N20),N18,"")</f>
      </c>
      <c r="O21" s="170"/>
      <c r="P21" s="62"/>
      <c r="Q21" s="61"/>
      <c r="R21" s="50">
        <f>IF(ISERROR(SMALL($AG$27:$AG$77,1)),"",SMALL($AG$27:$AG$77,1))</f>
        <v>50</v>
      </c>
      <c r="S21" s="136" t="str">
        <f>IF(ISNUMBER(R21),LOOKUP(R21,'工種番号'!$C$4:$C$55,'工種番号'!$D$4:$D$55),"")</f>
        <v>消費税 10%</v>
      </c>
      <c r="T21" s="137"/>
      <c r="U21" s="138">
        <f aca="true" t="shared" si="0" ref="U21:U33">IF(AND(ISNUMBER(R21),R21&lt;50),SUMIF($A$27:$A$369,R21,$N$27:$O$369),IF(R21=50,$N$15,IF(R21=51,$N$16,"")))</f>
        <v>0</v>
      </c>
      <c r="V21" s="139"/>
      <c r="W21" s="32"/>
      <c r="X21" s="3"/>
    </row>
    <row r="22" spans="2:24" ht="19.5" customHeight="1">
      <c r="B22" s="2"/>
      <c r="C22" s="153" t="s">
        <v>58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5"/>
      <c r="N22" s="161">
        <f>IF(ISNUMBER(N21),N20+N21,"")</f>
      </c>
      <c r="O22" s="162"/>
      <c r="P22" s="62"/>
      <c r="Q22" s="61"/>
      <c r="R22" s="50">
        <f>IF(ISERROR(SMALL($AG$27:$AG$77,2)),"",SMALL($AG$27:$AG$77,2))</f>
        <v>51</v>
      </c>
      <c r="S22" s="136" t="str">
        <f>IF(ISNUMBER(R22),LOOKUP(R22,'工種番号'!$C$4:$C$55,'工種番号'!$D$4:$D$55),"")</f>
        <v>消費税  8%</v>
      </c>
      <c r="T22" s="137"/>
      <c r="U22" s="138">
        <f t="shared" si="0"/>
        <v>0</v>
      </c>
      <c r="V22" s="139"/>
      <c r="W22" s="32"/>
      <c r="X22" s="3"/>
    </row>
    <row r="23" spans="2:24" ht="19.5" customHeight="1">
      <c r="B23" s="2"/>
      <c r="C23" s="153" t="s">
        <v>59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5"/>
      <c r="N23" s="163"/>
      <c r="O23" s="164"/>
      <c r="P23" s="60"/>
      <c r="Q23" s="61"/>
      <c r="R23" s="50">
        <f>IF(ISERROR(SMALL($AG$27:$AG$77,3)),"",SMALL($AG$27:$AG$77,3))</f>
      </c>
      <c r="S23" s="136">
        <f>IF(ISNUMBER(R23),LOOKUP(R23,'工種番号'!$C$4:$C$55,'工種番号'!$D$4:$D$55),"")</f>
      </c>
      <c r="T23" s="137"/>
      <c r="U23" s="138">
        <f t="shared" si="0"/>
      </c>
      <c r="V23" s="139"/>
      <c r="W23" s="32"/>
      <c r="X23" s="3"/>
    </row>
    <row r="24" spans="2:24" ht="19.5" customHeight="1">
      <c r="B24" s="2"/>
      <c r="C24" s="153" t="s">
        <v>60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5"/>
      <c r="N24" s="156">
        <f>IF(ISNUMBER(N21),N21-N23,"")</f>
      </c>
      <c r="O24" s="157"/>
      <c r="P24" s="62"/>
      <c r="Q24" s="61"/>
      <c r="R24" s="50">
        <f>IF(ISERROR(SMALL($AG$27:$AG$77,4)),"",SMALL($AG$27:$AG$77,4))</f>
      </c>
      <c r="S24" s="136">
        <f>IF(ISNUMBER(R24),LOOKUP(R24,'工種番号'!$C$4:$C$55,'工種番号'!$D$4:$D$55),"")</f>
      </c>
      <c r="T24" s="137"/>
      <c r="U24" s="138">
        <f t="shared" si="0"/>
      </c>
      <c r="V24" s="139"/>
      <c r="W24" s="32"/>
      <c r="X24" s="3"/>
    </row>
    <row r="25" spans="2:24" ht="19.5" customHeight="1" thickBot="1">
      <c r="B25" s="2"/>
      <c r="C25" s="158" t="s">
        <v>61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60"/>
      <c r="N25" s="156">
        <f>IF(AND(ISNUMBER(I18),ISNUMBER(N22)),I18-N22,"")</f>
      </c>
      <c r="O25" s="157"/>
      <c r="P25" s="63"/>
      <c r="Q25" s="61"/>
      <c r="R25" s="51">
        <f>IF(ISERROR(SMALL($AG$27:$AG$77,5)),"",SMALL($AG$27:$AG$77,5))</f>
      </c>
      <c r="S25" s="136">
        <f>IF(ISNUMBER(R25),LOOKUP(R25,'工種番号'!$C$4:$C$55,'工種番号'!$D$4:$D$55),"")</f>
      </c>
      <c r="T25" s="137"/>
      <c r="U25" s="138">
        <f t="shared" si="0"/>
      </c>
      <c r="V25" s="139"/>
      <c r="W25" s="35"/>
      <c r="X25" s="3"/>
    </row>
    <row r="26" spans="2:24" ht="19.5" customHeight="1" thickTop="1">
      <c r="B26" s="2"/>
      <c r="C26" s="150" t="s">
        <v>10</v>
      </c>
      <c r="D26" s="151"/>
      <c r="E26" s="64" t="s">
        <v>15</v>
      </c>
      <c r="F26" s="150" t="s">
        <v>16</v>
      </c>
      <c r="G26" s="152"/>
      <c r="H26" s="152"/>
      <c r="I26" s="152"/>
      <c r="J26" s="96" t="s">
        <v>68</v>
      </c>
      <c r="K26" s="64" t="s">
        <v>17</v>
      </c>
      <c r="L26" s="64" t="s">
        <v>18</v>
      </c>
      <c r="M26" s="64" t="s">
        <v>19</v>
      </c>
      <c r="N26" s="150" t="s">
        <v>20</v>
      </c>
      <c r="O26" s="152"/>
      <c r="P26" s="65"/>
      <c r="Q26" s="42"/>
      <c r="R26" s="50">
        <f>IF(ISERROR(SMALL($AG$27:$AG$77,6)),"",SMALL($AG$27:$AG$77,6))</f>
      </c>
      <c r="S26" s="136">
        <f>IF(ISNUMBER(R26),LOOKUP(R26,'工種番号'!$C$4:$C$55,'工種番号'!$D$4:$D$55),"")</f>
      </c>
      <c r="T26" s="137"/>
      <c r="U26" s="138">
        <f t="shared" si="0"/>
      </c>
      <c r="V26" s="139"/>
      <c r="W26" s="36"/>
      <c r="X26" s="3"/>
    </row>
    <row r="27" spans="1:33" ht="21.75" customHeight="1">
      <c r="A27" s="11">
        <f>C27</f>
        <v>0</v>
      </c>
      <c r="B27" s="2"/>
      <c r="C27" s="43"/>
      <c r="D27" s="47">
        <f>IF(ISNUMBER(C27),LOOKUP(C27,'工種番号'!$C$4:$C$55,'工種番号'!$D$4:$D$55),"")</f>
      </c>
      <c r="E27" s="86"/>
      <c r="F27" s="133"/>
      <c r="G27" s="148"/>
      <c r="H27" s="148"/>
      <c r="I27" s="149"/>
      <c r="J27" s="104"/>
      <c r="K27" s="77"/>
      <c r="L27" s="74"/>
      <c r="M27" s="53"/>
      <c r="N27" s="110">
        <f>IF(AND(ISNUMBER(K27),ISNUMBER(M27)),ROUND(K27*M27,0),"")</f>
      </c>
      <c r="O27" s="111"/>
      <c r="P27" s="66"/>
      <c r="Q27" s="67"/>
      <c r="R27" s="50">
        <f>IF(ISERROR(SMALL($AG$27:$AG$77,7)),"",SMALL($AG$27:$AG$77,7))</f>
      </c>
      <c r="S27" s="136">
        <f>IF(ISNUMBER(R27),LOOKUP(R27,'工種番号'!$C$4:$C$55,'工種番号'!$D$4:$D$55),"")</f>
      </c>
      <c r="T27" s="137"/>
      <c r="U27" s="138">
        <f t="shared" si="0"/>
      </c>
      <c r="V27" s="139"/>
      <c r="W27" s="33"/>
      <c r="X27" s="3"/>
      <c r="AE27" s="4">
        <v>1</v>
      </c>
      <c r="AF27" s="4">
        <f aca="true" t="shared" si="1" ref="AF27:AF74">COUNTIF($C$27:$C$370,AE27)</f>
        <v>0</v>
      </c>
      <c r="AG27" s="4">
        <f>IF(AF27&lt;&gt;0,AE27,"")</f>
      </c>
    </row>
    <row r="28" spans="1:33" ht="21.75" customHeight="1">
      <c r="A28" s="11">
        <f aca="true" t="shared" si="2" ref="A28:A90">C28</f>
        <v>0</v>
      </c>
      <c r="B28" s="2"/>
      <c r="C28" s="43"/>
      <c r="D28" s="47">
        <f>IF(ISNUMBER(C28),LOOKUP(C28,'工種番号'!$C$4:$C$55,'工種番号'!$D$4:$D$55),"")</f>
      </c>
      <c r="E28" s="86"/>
      <c r="F28" s="133"/>
      <c r="G28" s="148"/>
      <c r="H28" s="148"/>
      <c r="I28" s="149"/>
      <c r="J28" s="104"/>
      <c r="K28" s="77"/>
      <c r="L28" s="74"/>
      <c r="M28" s="53"/>
      <c r="N28" s="110">
        <f aca="true" t="shared" si="3" ref="N28:N33">IF(AND(ISNUMBER(K28),ISNUMBER(M28)),ROUND(K28*M28,0),"")</f>
      </c>
      <c r="O28" s="111"/>
      <c r="P28" s="66"/>
      <c r="Q28" s="67"/>
      <c r="R28" s="50">
        <f>IF(ISERROR(SMALL($AG$27:$AG$77,8)),"",SMALL($AG$27:$AG$77,8))</f>
      </c>
      <c r="S28" s="136">
        <f>IF(ISNUMBER(R28),LOOKUP(R28,'工種番号'!$C$4:$C$55,'工種番号'!$D$4:$D$55),"")</f>
      </c>
      <c r="T28" s="137"/>
      <c r="U28" s="138">
        <f t="shared" si="0"/>
      </c>
      <c r="V28" s="139"/>
      <c r="W28" s="33"/>
      <c r="X28" s="3"/>
      <c r="AE28" s="4">
        <v>2</v>
      </c>
      <c r="AF28" s="4">
        <f t="shared" si="1"/>
        <v>0</v>
      </c>
      <c r="AG28" s="4">
        <f>IF(AF28&lt;&gt;0,AE28,"")</f>
      </c>
    </row>
    <row r="29" spans="1:33" ht="21.75" customHeight="1">
      <c r="A29" s="11">
        <f t="shared" si="2"/>
        <v>0</v>
      </c>
      <c r="B29" s="2"/>
      <c r="C29" s="43"/>
      <c r="D29" s="47">
        <f>IF(ISNUMBER(C29),LOOKUP(C29,'工種番号'!$C$4:$C$55,'工種番号'!$D$4:$D$55),"")</f>
      </c>
      <c r="E29" s="86"/>
      <c r="F29" s="133"/>
      <c r="G29" s="148"/>
      <c r="H29" s="148"/>
      <c r="I29" s="149"/>
      <c r="J29" s="104"/>
      <c r="K29" s="77"/>
      <c r="L29" s="74"/>
      <c r="M29" s="53"/>
      <c r="N29" s="110">
        <f t="shared" si="3"/>
      </c>
      <c r="O29" s="111"/>
      <c r="P29" s="66"/>
      <c r="Q29" s="67"/>
      <c r="R29" s="50">
        <f>IF(ISERROR(SMALL($AG$27:$AG$77,9)),"",SMALL($AG$27:$AG$77,9))</f>
      </c>
      <c r="S29" s="136">
        <f>IF(ISNUMBER(R29),LOOKUP(R29,'工種番号'!$C$4:$C$55,'工種番号'!$D$4:$D$55),"")</f>
      </c>
      <c r="T29" s="137"/>
      <c r="U29" s="138">
        <f t="shared" si="0"/>
      </c>
      <c r="V29" s="139"/>
      <c r="W29" s="33"/>
      <c r="X29" s="3"/>
      <c r="AE29" s="4">
        <v>3</v>
      </c>
      <c r="AF29" s="4">
        <f t="shared" si="1"/>
        <v>0</v>
      </c>
      <c r="AG29" s="4">
        <f aca="true" t="shared" si="4" ref="AG29:AG85">IF(AF29&lt;&gt;0,AE29,"")</f>
      </c>
    </row>
    <row r="30" spans="1:33" ht="21.75" customHeight="1">
      <c r="A30" s="11">
        <f t="shared" si="2"/>
        <v>0</v>
      </c>
      <c r="B30" s="2"/>
      <c r="C30" s="43"/>
      <c r="D30" s="47">
        <f>IF(ISNUMBER(C30),LOOKUP(C30,'工種番号'!$C$4:$C$55,'工種番号'!$D$4:$D$55),"")</f>
      </c>
      <c r="E30" s="86"/>
      <c r="F30" s="107"/>
      <c r="G30" s="146"/>
      <c r="H30" s="146"/>
      <c r="I30" s="147"/>
      <c r="J30" s="87"/>
      <c r="K30" s="77"/>
      <c r="L30" s="74"/>
      <c r="M30" s="53"/>
      <c r="N30" s="110">
        <f t="shared" si="3"/>
      </c>
      <c r="O30" s="111"/>
      <c r="P30" s="66"/>
      <c r="Q30" s="67"/>
      <c r="R30" s="50">
        <f>IF(ISERROR(SMALL($AG$27:$AG$77,10)),"",SMALL($AG$27:$AG$77,10))</f>
      </c>
      <c r="S30" s="136">
        <f>IF(ISNUMBER(R30),LOOKUP(R30,'工種番号'!$C$4:$C$55,'工種番号'!$D$4:$D$55),"")</f>
      </c>
      <c r="T30" s="137"/>
      <c r="U30" s="138">
        <f t="shared" si="0"/>
      </c>
      <c r="V30" s="139"/>
      <c r="W30" s="33"/>
      <c r="X30" s="3"/>
      <c r="AE30" s="4">
        <v>4</v>
      </c>
      <c r="AF30" s="4">
        <f t="shared" si="1"/>
        <v>0</v>
      </c>
      <c r="AG30" s="4">
        <f t="shared" si="4"/>
      </c>
    </row>
    <row r="31" spans="1:33" ht="21.75" customHeight="1">
      <c r="A31" s="11">
        <f t="shared" si="2"/>
        <v>0</v>
      </c>
      <c r="B31" s="2"/>
      <c r="C31" s="43"/>
      <c r="D31" s="47">
        <f>IF(ISNUMBER(C31),LOOKUP(C31,'工種番号'!$C$4:$C$55,'工種番号'!$D$4:$D$55),"")</f>
      </c>
      <c r="E31" s="86"/>
      <c r="F31" s="140"/>
      <c r="G31" s="141"/>
      <c r="H31" s="141"/>
      <c r="I31" s="142"/>
      <c r="J31" s="104"/>
      <c r="K31" s="77"/>
      <c r="L31" s="74"/>
      <c r="M31" s="53"/>
      <c r="N31" s="110">
        <f t="shared" si="3"/>
      </c>
      <c r="O31" s="111"/>
      <c r="P31" s="66"/>
      <c r="Q31" s="67"/>
      <c r="R31" s="50">
        <f>IF(ISERROR(SMALL($AG$27:$AG$77,11)),"",SMALL($AG$27:$AG$77,11))</f>
      </c>
      <c r="S31" s="143"/>
      <c r="T31" s="137"/>
      <c r="U31" s="138">
        <f t="shared" si="0"/>
      </c>
      <c r="V31" s="139"/>
      <c r="W31" s="33"/>
      <c r="X31" s="3"/>
      <c r="AE31" s="4">
        <v>5</v>
      </c>
      <c r="AF31" s="4">
        <f t="shared" si="1"/>
        <v>0</v>
      </c>
      <c r="AG31" s="4">
        <f t="shared" si="4"/>
      </c>
    </row>
    <row r="32" spans="1:33" ht="21.75" customHeight="1">
      <c r="A32" s="11">
        <f t="shared" si="2"/>
        <v>0</v>
      </c>
      <c r="B32" s="2"/>
      <c r="C32" s="43"/>
      <c r="D32" s="47">
        <f>IF(ISNUMBER(C32),LOOKUP(C32,'工種番号'!$C$4:$C$55,'工種番号'!$D$4:$D$55),"")</f>
      </c>
      <c r="E32" s="86"/>
      <c r="F32" s="140"/>
      <c r="G32" s="141"/>
      <c r="H32" s="141"/>
      <c r="I32" s="142"/>
      <c r="J32" s="105"/>
      <c r="K32" s="77"/>
      <c r="L32" s="74"/>
      <c r="M32" s="53"/>
      <c r="N32" s="110">
        <f t="shared" si="3"/>
      </c>
      <c r="O32" s="111"/>
      <c r="P32" s="66"/>
      <c r="Q32" s="67"/>
      <c r="R32" s="50">
        <f>IF(ISERROR(SMALL($AG$27:$AG$77,12)),"",SMALL($AG$27:$AG$77,12))</f>
      </c>
      <c r="S32" s="143"/>
      <c r="T32" s="137"/>
      <c r="U32" s="138">
        <f t="shared" si="0"/>
      </c>
      <c r="V32" s="139"/>
      <c r="W32" s="33"/>
      <c r="X32" s="3"/>
      <c r="AE32" s="4">
        <v>6</v>
      </c>
      <c r="AF32" s="4">
        <f t="shared" si="1"/>
        <v>0</v>
      </c>
      <c r="AG32" s="4">
        <f t="shared" si="4"/>
      </c>
    </row>
    <row r="33" spans="1:33" ht="21.75" customHeight="1" thickBot="1">
      <c r="A33" s="11">
        <f t="shared" si="2"/>
        <v>0</v>
      </c>
      <c r="B33" s="2"/>
      <c r="C33" s="43"/>
      <c r="D33" s="47">
        <f>IF(ISNUMBER(C33),LOOKUP(C33,'工種番号'!$C$4:$C$55,'工種番号'!$D$4:$D$55),"")</f>
      </c>
      <c r="E33" s="86"/>
      <c r="F33" s="107"/>
      <c r="G33" s="144"/>
      <c r="H33" s="144"/>
      <c r="I33" s="145"/>
      <c r="J33" s="106"/>
      <c r="K33" s="77"/>
      <c r="L33" s="74"/>
      <c r="M33" s="53"/>
      <c r="N33" s="110">
        <f t="shared" si="3"/>
      </c>
      <c r="O33" s="111"/>
      <c r="P33" s="66"/>
      <c r="Q33" s="67"/>
      <c r="R33" s="52">
        <f>IF(ISERROR(SMALL($AG$27:$AG$77,14)),"",SMALL($AG$27:$AG$77,14))</f>
      </c>
      <c r="S33" s="129">
        <f>IF(ISNUMBER(R33),LOOKUP(R33,'工種番号'!$C$4:$C$55,'工種番号'!$D$4:$D$55),"")</f>
      </c>
      <c r="T33" s="130"/>
      <c r="U33" s="131">
        <f t="shared" si="0"/>
      </c>
      <c r="V33" s="132"/>
      <c r="W33" s="34"/>
      <c r="X33" s="3"/>
      <c r="AE33" s="4">
        <v>8</v>
      </c>
      <c r="AF33" s="4">
        <f t="shared" si="1"/>
        <v>0</v>
      </c>
      <c r="AG33" s="4">
        <f t="shared" si="4"/>
      </c>
    </row>
    <row r="34" spans="1:33" ht="21.75" customHeight="1">
      <c r="A34" s="11"/>
      <c r="B34" s="2"/>
      <c r="C34" s="120" t="s">
        <v>10</v>
      </c>
      <c r="D34" s="121"/>
      <c r="E34" s="37" t="s">
        <v>15</v>
      </c>
      <c r="F34" s="120" t="s">
        <v>16</v>
      </c>
      <c r="G34" s="122"/>
      <c r="H34" s="122"/>
      <c r="I34" s="122"/>
      <c r="J34" s="83"/>
      <c r="K34" s="76" t="s">
        <v>17</v>
      </c>
      <c r="L34" s="37" t="s">
        <v>18</v>
      </c>
      <c r="M34" s="54" t="s">
        <v>19</v>
      </c>
      <c r="N34" s="123" t="s">
        <v>20</v>
      </c>
      <c r="O34" s="124"/>
      <c r="P34" s="68"/>
      <c r="Q34" s="67"/>
      <c r="R34" s="125" t="s">
        <v>21</v>
      </c>
      <c r="S34" s="126"/>
      <c r="T34" s="126"/>
      <c r="U34" s="127" t="s">
        <v>22</v>
      </c>
      <c r="V34" s="127"/>
      <c r="W34" s="128"/>
      <c r="X34" s="3"/>
      <c r="AE34" s="4">
        <v>9</v>
      </c>
      <c r="AF34" s="4">
        <f t="shared" si="1"/>
        <v>0</v>
      </c>
      <c r="AG34" s="4">
        <f t="shared" si="4"/>
      </c>
    </row>
    <row r="35" spans="1:33" ht="21.75" customHeight="1">
      <c r="A35" s="11">
        <f aca="true" t="shared" si="5" ref="A35:A98">C35</f>
        <v>0</v>
      </c>
      <c r="B35" s="2"/>
      <c r="C35" s="44"/>
      <c r="D35" s="48"/>
      <c r="E35" s="55"/>
      <c r="F35" s="133"/>
      <c r="G35" s="148"/>
      <c r="H35" s="148"/>
      <c r="I35" s="149"/>
      <c r="J35" s="104"/>
      <c r="K35" s="77"/>
      <c r="L35" s="74"/>
      <c r="M35" s="53"/>
      <c r="N35" s="110">
        <f aca="true" t="shared" si="6" ref="N35:N57">IF(AND(ISNUMBER(K35),ISNUMBER(M35)),ROUND(K35*M35,0),"")</f>
      </c>
      <c r="O35" s="111"/>
      <c r="P35" s="66"/>
      <c r="Q35" s="67"/>
      <c r="R35" s="51">
        <f>IF(ISERROR(SMALL($AG$27:$AG$77,15)),"",SMALL($AG$27:$AG$77,15))</f>
      </c>
      <c r="S35" s="136">
        <f>IF(ISNUMBER(R35),LOOKUP(R35,'工種番号'!$C$4:$C$55,'工種番号'!$D$4:$D$55),"")</f>
      </c>
      <c r="T35" s="137"/>
      <c r="U35" s="138">
        <f aca="true" t="shared" si="7" ref="U35:U57">IF(AND(ISNUMBER(R35),R35&lt;50),SUMIF($A$27:$A$369,R35,$N$27:$O$369),IF(R35=50,$N$15,IF(R35=51,$N$16,"")))</f>
      </c>
      <c r="V35" s="139"/>
      <c r="W35" s="33"/>
      <c r="X35" s="3"/>
      <c r="AE35" s="4">
        <v>10</v>
      </c>
      <c r="AF35" s="4">
        <f t="shared" si="1"/>
        <v>0</v>
      </c>
      <c r="AG35" s="4">
        <f t="shared" si="4"/>
      </c>
    </row>
    <row r="36" spans="1:33" ht="21.75" customHeight="1">
      <c r="A36" s="11">
        <f t="shared" si="5"/>
        <v>0</v>
      </c>
      <c r="B36" s="2"/>
      <c r="C36" s="45"/>
      <c r="D36" s="49"/>
      <c r="E36" s="55"/>
      <c r="F36" s="133"/>
      <c r="G36" s="148"/>
      <c r="H36" s="148"/>
      <c r="I36" s="149"/>
      <c r="J36" s="104"/>
      <c r="K36" s="77"/>
      <c r="L36" s="74"/>
      <c r="M36" s="53"/>
      <c r="N36" s="110">
        <f t="shared" si="6"/>
      </c>
      <c r="O36" s="111"/>
      <c r="P36" s="66"/>
      <c r="Q36" s="67"/>
      <c r="R36" s="51">
        <f>IF(ISERROR(SMALL($AG$27:$AG$77,16)),"",SMALL($AG$27:$AG$77,16))</f>
      </c>
      <c r="S36" s="136">
        <f>IF(ISNUMBER(R36),LOOKUP(R36,'工種番号'!$C$4:$C$55,'工種番号'!$D$4:$D$55),"")</f>
      </c>
      <c r="T36" s="137"/>
      <c r="U36" s="138">
        <f t="shared" si="7"/>
      </c>
      <c r="V36" s="139"/>
      <c r="W36" s="33"/>
      <c r="X36" s="3"/>
      <c r="AE36" s="4">
        <v>11</v>
      </c>
      <c r="AF36" s="4">
        <f t="shared" si="1"/>
        <v>0</v>
      </c>
      <c r="AG36" s="4">
        <f t="shared" si="4"/>
      </c>
    </row>
    <row r="37" spans="1:33" ht="21.75" customHeight="1">
      <c r="A37" s="11">
        <f t="shared" si="5"/>
        <v>0</v>
      </c>
      <c r="B37" s="2"/>
      <c r="C37" s="45"/>
      <c r="D37" s="49"/>
      <c r="E37" s="55"/>
      <c r="F37" s="133"/>
      <c r="G37" s="148"/>
      <c r="H37" s="148"/>
      <c r="I37" s="149"/>
      <c r="J37" s="104"/>
      <c r="K37" s="77"/>
      <c r="L37" s="74"/>
      <c r="M37" s="53"/>
      <c r="N37" s="110">
        <f t="shared" si="6"/>
      </c>
      <c r="O37" s="111"/>
      <c r="P37" s="66"/>
      <c r="Q37" s="67"/>
      <c r="R37" s="51">
        <f>IF(ISERROR(SMALL($AG$27:$AG$77,17)),"",SMALL($AG$27:$AG$77,17))</f>
      </c>
      <c r="S37" s="136">
        <f>IF(ISNUMBER(R37),LOOKUP(R37,'工種番号'!$C$4:$C$55,'工種番号'!$D$4:$D$55),"")</f>
      </c>
      <c r="T37" s="137"/>
      <c r="U37" s="138">
        <f t="shared" si="7"/>
      </c>
      <c r="V37" s="139"/>
      <c r="W37" s="33"/>
      <c r="X37" s="3"/>
      <c r="AE37" s="4">
        <v>12</v>
      </c>
      <c r="AF37" s="4">
        <f t="shared" si="1"/>
        <v>0</v>
      </c>
      <c r="AG37" s="4">
        <f t="shared" si="4"/>
      </c>
    </row>
    <row r="38" spans="1:33" ht="21.75" customHeight="1">
      <c r="A38" s="11">
        <f t="shared" si="5"/>
        <v>0</v>
      </c>
      <c r="B38" s="2"/>
      <c r="C38" s="45"/>
      <c r="D38" s="49"/>
      <c r="E38" s="55"/>
      <c r="F38" s="133"/>
      <c r="G38" s="148"/>
      <c r="H38" s="148"/>
      <c r="I38" s="149"/>
      <c r="J38" s="104"/>
      <c r="K38" s="77"/>
      <c r="L38" s="74"/>
      <c r="M38" s="53"/>
      <c r="N38" s="110">
        <f t="shared" si="6"/>
      </c>
      <c r="O38" s="111"/>
      <c r="P38" s="66"/>
      <c r="Q38" s="67"/>
      <c r="R38" s="51">
        <f>IF(ISERROR(SMALL($AG$27:$AG$77,18)),"",SMALL($AG$27:$AG$77,18))</f>
      </c>
      <c r="S38" s="136">
        <f>IF(ISNUMBER(R38),LOOKUP(R38,'工種番号'!$C$4:$C$55,'工種番号'!$D$4:$D$55),"")</f>
      </c>
      <c r="T38" s="137"/>
      <c r="U38" s="138">
        <f t="shared" si="7"/>
      </c>
      <c r="V38" s="139"/>
      <c r="W38" s="33"/>
      <c r="X38" s="3"/>
      <c r="AE38" s="4">
        <v>13</v>
      </c>
      <c r="AF38" s="4">
        <f t="shared" si="1"/>
        <v>0</v>
      </c>
      <c r="AG38" s="4">
        <f t="shared" si="4"/>
      </c>
    </row>
    <row r="39" spans="1:33" ht="21.75" customHeight="1">
      <c r="A39" s="11">
        <f t="shared" si="5"/>
        <v>0</v>
      </c>
      <c r="B39" s="2"/>
      <c r="C39" s="45"/>
      <c r="D39" s="49"/>
      <c r="E39" s="55"/>
      <c r="F39" s="133"/>
      <c r="G39" s="148"/>
      <c r="H39" s="148"/>
      <c r="I39" s="149"/>
      <c r="J39" s="104"/>
      <c r="K39" s="77"/>
      <c r="L39" s="74"/>
      <c r="M39" s="53"/>
      <c r="N39" s="110">
        <f t="shared" si="6"/>
      </c>
      <c r="O39" s="111"/>
      <c r="P39" s="66"/>
      <c r="Q39" s="67"/>
      <c r="R39" s="51">
        <f>IF(ISERROR(SMALL($AG$27:$AG$77,19)),"",SMALL($AG$27:$AG$77,19))</f>
      </c>
      <c r="S39" s="136">
        <f>IF(ISNUMBER(R39),LOOKUP(R39,'工種番号'!$C$4:$C$55,'工種番号'!$D$4:$D$55),"")</f>
      </c>
      <c r="T39" s="137"/>
      <c r="U39" s="138">
        <f t="shared" si="7"/>
      </c>
      <c r="V39" s="139"/>
      <c r="W39" s="33"/>
      <c r="X39" s="3"/>
      <c r="AE39" s="4">
        <v>14</v>
      </c>
      <c r="AF39" s="4">
        <f t="shared" si="1"/>
        <v>0</v>
      </c>
      <c r="AG39" s="4">
        <f t="shared" si="4"/>
      </c>
    </row>
    <row r="40" spans="1:33" ht="21.75" customHeight="1">
      <c r="A40" s="11">
        <f t="shared" si="5"/>
        <v>0</v>
      </c>
      <c r="B40" s="2"/>
      <c r="C40" s="44"/>
      <c r="D40" s="49"/>
      <c r="E40" s="55"/>
      <c r="F40" s="133"/>
      <c r="G40" s="148"/>
      <c r="H40" s="148"/>
      <c r="I40" s="149"/>
      <c r="J40" s="104"/>
      <c r="K40" s="77"/>
      <c r="L40" s="74"/>
      <c r="M40" s="53"/>
      <c r="N40" s="110">
        <f t="shared" si="6"/>
      </c>
      <c r="O40" s="111"/>
      <c r="P40" s="66"/>
      <c r="Q40" s="67"/>
      <c r="R40" s="51">
        <f>IF(ISERROR(SMALL($AG$27:$AG$77,20)),"",SMALL($AG$27:$AG$77,20))</f>
      </c>
      <c r="S40" s="136">
        <f>IF(ISNUMBER(R40),LOOKUP(R40,'工種番号'!$C$4:$C$55,'工種番号'!$D$4:$D$55),"")</f>
      </c>
      <c r="T40" s="137"/>
      <c r="U40" s="138">
        <f t="shared" si="7"/>
      </c>
      <c r="V40" s="139"/>
      <c r="W40" s="33"/>
      <c r="X40" s="3"/>
      <c r="AE40" s="4">
        <v>15</v>
      </c>
      <c r="AF40" s="4">
        <f t="shared" si="1"/>
        <v>0</v>
      </c>
      <c r="AG40" s="4">
        <f t="shared" si="4"/>
      </c>
    </row>
    <row r="41" spans="1:33" ht="21.75" customHeight="1">
      <c r="A41" s="11">
        <f t="shared" si="5"/>
        <v>0</v>
      </c>
      <c r="B41" s="2"/>
      <c r="C41" s="45"/>
      <c r="D41" s="49"/>
      <c r="E41" s="55"/>
      <c r="F41" s="133"/>
      <c r="G41" s="148"/>
      <c r="H41" s="148"/>
      <c r="I41" s="149"/>
      <c r="J41" s="104"/>
      <c r="K41" s="77"/>
      <c r="L41" s="74"/>
      <c r="M41" s="53"/>
      <c r="N41" s="110">
        <f t="shared" si="6"/>
      </c>
      <c r="O41" s="111"/>
      <c r="P41" s="66"/>
      <c r="Q41" s="67"/>
      <c r="R41" s="51">
        <f>IF(ISERROR(SMALL($AG$27:$AG$77,21)),"",SMALL($AG$27:$AG$77,21))</f>
      </c>
      <c r="S41" s="136">
        <f>IF(ISNUMBER(R41),LOOKUP(R41,'工種番号'!$C$4:$C$55,'工種番号'!$D$4:$D$55),"")</f>
      </c>
      <c r="T41" s="137"/>
      <c r="U41" s="138">
        <f t="shared" si="7"/>
      </c>
      <c r="V41" s="139"/>
      <c r="W41" s="33"/>
      <c r="X41" s="3"/>
      <c r="AE41" s="4">
        <v>16</v>
      </c>
      <c r="AF41" s="4">
        <f t="shared" si="1"/>
        <v>0</v>
      </c>
      <c r="AG41" s="4">
        <f t="shared" si="4"/>
      </c>
    </row>
    <row r="42" spans="1:33" ht="21.75" customHeight="1">
      <c r="A42" s="11">
        <f t="shared" si="5"/>
        <v>0</v>
      </c>
      <c r="B42" s="2"/>
      <c r="C42" s="45"/>
      <c r="D42" s="49"/>
      <c r="E42" s="55"/>
      <c r="F42" s="133"/>
      <c r="G42" s="148"/>
      <c r="H42" s="148"/>
      <c r="I42" s="149"/>
      <c r="J42" s="104"/>
      <c r="K42" s="77"/>
      <c r="L42" s="74"/>
      <c r="M42" s="53"/>
      <c r="N42" s="110">
        <f t="shared" si="6"/>
      </c>
      <c r="O42" s="111"/>
      <c r="P42" s="66"/>
      <c r="Q42" s="67"/>
      <c r="R42" s="51">
        <f>IF(ISERROR(SMALL($AG$27:$AG$77,22)),"",SMALL($AG$27:$AG$77,22))</f>
      </c>
      <c r="S42" s="136">
        <f>IF(ISNUMBER(R42),LOOKUP(R42,'工種番号'!$C$4:$C$55,'工種番号'!$D$4:$D$55),"")</f>
      </c>
      <c r="T42" s="137"/>
      <c r="U42" s="138">
        <f t="shared" si="7"/>
      </c>
      <c r="V42" s="139"/>
      <c r="W42" s="33"/>
      <c r="X42" s="3"/>
      <c r="AE42" s="4">
        <v>17</v>
      </c>
      <c r="AF42" s="4">
        <f t="shared" si="1"/>
        <v>0</v>
      </c>
      <c r="AG42" s="4">
        <f t="shared" si="4"/>
      </c>
    </row>
    <row r="43" spans="1:33" ht="21.75" customHeight="1">
      <c r="A43" s="11">
        <f t="shared" si="5"/>
        <v>0</v>
      </c>
      <c r="B43" s="2"/>
      <c r="C43" s="45"/>
      <c r="D43" s="49"/>
      <c r="E43" s="55"/>
      <c r="F43" s="133"/>
      <c r="G43" s="148"/>
      <c r="H43" s="148"/>
      <c r="I43" s="149"/>
      <c r="J43" s="104"/>
      <c r="K43" s="77"/>
      <c r="L43" s="74"/>
      <c r="M43" s="53"/>
      <c r="N43" s="110">
        <f t="shared" si="6"/>
      </c>
      <c r="O43" s="111"/>
      <c r="P43" s="66"/>
      <c r="Q43" s="67"/>
      <c r="R43" s="51">
        <f>IF(ISERROR(SMALL($AG$27:$AG$77,23)),"",SMALL($AG$27:$AG$77,23))</f>
      </c>
      <c r="S43" s="136">
        <f>IF(ISNUMBER(R43),LOOKUP(R43,'工種番号'!$C$4:$C$55,'工種番号'!$D$4:$D$55),"")</f>
      </c>
      <c r="T43" s="137"/>
      <c r="U43" s="138">
        <f t="shared" si="7"/>
      </c>
      <c r="V43" s="139"/>
      <c r="W43" s="33"/>
      <c r="X43" s="3"/>
      <c r="AE43" s="4">
        <v>18</v>
      </c>
      <c r="AF43" s="4">
        <f t="shared" si="1"/>
        <v>0</v>
      </c>
      <c r="AG43" s="4">
        <f t="shared" si="4"/>
      </c>
    </row>
    <row r="44" spans="1:33" ht="21.75" customHeight="1">
      <c r="A44" s="11">
        <f t="shared" si="5"/>
        <v>0</v>
      </c>
      <c r="B44" s="2"/>
      <c r="C44" s="45"/>
      <c r="D44" s="49"/>
      <c r="E44" s="55"/>
      <c r="F44" s="133"/>
      <c r="G44" s="148"/>
      <c r="H44" s="148"/>
      <c r="I44" s="149"/>
      <c r="J44" s="104"/>
      <c r="K44" s="77"/>
      <c r="L44" s="74"/>
      <c r="M44" s="53"/>
      <c r="N44" s="110">
        <f t="shared" si="6"/>
      </c>
      <c r="O44" s="111"/>
      <c r="P44" s="66"/>
      <c r="Q44" s="67"/>
      <c r="R44" s="51">
        <f>IF(ISERROR(SMALL($AG$27:$AG$77,24)),"",SMALL($AG$27:$AG$77,24))</f>
      </c>
      <c r="S44" s="136">
        <f>IF(ISNUMBER(R44),LOOKUP(R44,'工種番号'!$C$4:$C$55,'工種番号'!$D$4:$D$55),"")</f>
      </c>
      <c r="T44" s="137"/>
      <c r="U44" s="138">
        <f t="shared" si="7"/>
      </c>
      <c r="V44" s="139"/>
      <c r="W44" s="33"/>
      <c r="X44" s="3"/>
      <c r="AE44" s="4">
        <v>19</v>
      </c>
      <c r="AF44" s="4">
        <f t="shared" si="1"/>
        <v>0</v>
      </c>
      <c r="AG44" s="4">
        <f t="shared" si="4"/>
      </c>
    </row>
    <row r="45" spans="1:33" ht="21.75" customHeight="1">
      <c r="A45" s="11">
        <f t="shared" si="5"/>
        <v>0</v>
      </c>
      <c r="B45" s="2"/>
      <c r="C45" s="44"/>
      <c r="D45" s="49"/>
      <c r="E45" s="55"/>
      <c r="F45" s="133"/>
      <c r="G45" s="148"/>
      <c r="H45" s="148"/>
      <c r="I45" s="149"/>
      <c r="J45" s="104"/>
      <c r="K45" s="77"/>
      <c r="L45" s="74"/>
      <c r="M45" s="53"/>
      <c r="N45" s="110">
        <f t="shared" si="6"/>
      </c>
      <c r="O45" s="111"/>
      <c r="P45" s="66"/>
      <c r="Q45" s="67"/>
      <c r="R45" s="51">
        <f>IF(ISERROR(SMALL($AG$27:$AG$77,25)),"",SMALL($AG$27:$AG$77,25))</f>
      </c>
      <c r="S45" s="136">
        <f>IF(ISNUMBER(R45),LOOKUP(R45,'工種番号'!$C$4:$C$55,'工種番号'!$D$4:$D$55),"")</f>
      </c>
      <c r="T45" s="137"/>
      <c r="U45" s="138">
        <f t="shared" si="7"/>
      </c>
      <c r="V45" s="139"/>
      <c r="W45" s="33"/>
      <c r="X45" s="3"/>
      <c r="AE45" s="4">
        <v>20</v>
      </c>
      <c r="AF45" s="4">
        <f t="shared" si="1"/>
        <v>0</v>
      </c>
      <c r="AG45" s="4">
        <f t="shared" si="4"/>
      </c>
    </row>
    <row r="46" spans="1:33" ht="21.75" customHeight="1">
      <c r="A46" s="11">
        <f t="shared" si="5"/>
        <v>0</v>
      </c>
      <c r="B46" s="2"/>
      <c r="C46" s="44"/>
      <c r="D46" s="49"/>
      <c r="E46" s="55"/>
      <c r="F46" s="133"/>
      <c r="G46" s="148"/>
      <c r="H46" s="148"/>
      <c r="I46" s="149"/>
      <c r="J46" s="104"/>
      <c r="K46" s="77"/>
      <c r="L46" s="74"/>
      <c r="M46" s="53"/>
      <c r="N46" s="110">
        <f t="shared" si="6"/>
      </c>
      <c r="O46" s="111"/>
      <c r="P46" s="66"/>
      <c r="Q46" s="67"/>
      <c r="R46" s="51">
        <f>IF(ISERROR(SMALL($AG$27:$AG$77,26)),"",SMALL($AG$27:$AG$77,26))</f>
      </c>
      <c r="S46" s="136">
        <f>IF(ISNUMBER(R46),LOOKUP(R46,'工種番号'!$C$4:$C$55,'工種番号'!$D$4:$D$55),"")</f>
      </c>
      <c r="T46" s="137"/>
      <c r="U46" s="138">
        <f t="shared" si="7"/>
      </c>
      <c r="V46" s="139"/>
      <c r="W46" s="33"/>
      <c r="X46" s="3"/>
      <c r="AE46" s="4">
        <v>21</v>
      </c>
      <c r="AF46" s="4">
        <f t="shared" si="1"/>
        <v>0</v>
      </c>
      <c r="AG46" s="4">
        <f t="shared" si="4"/>
      </c>
    </row>
    <row r="47" spans="1:33" ht="21.75" customHeight="1">
      <c r="A47" s="11">
        <f t="shared" si="5"/>
        <v>0</v>
      </c>
      <c r="B47" s="2"/>
      <c r="C47" s="45"/>
      <c r="D47" s="49"/>
      <c r="E47" s="55"/>
      <c r="F47" s="133"/>
      <c r="G47" s="148"/>
      <c r="H47" s="148"/>
      <c r="I47" s="149"/>
      <c r="J47" s="104"/>
      <c r="K47" s="77"/>
      <c r="L47" s="74"/>
      <c r="M47" s="53"/>
      <c r="N47" s="110">
        <f t="shared" si="6"/>
      </c>
      <c r="O47" s="111"/>
      <c r="P47" s="66"/>
      <c r="Q47" s="67"/>
      <c r="R47" s="51">
        <f>IF(ISERROR(SMALL($AG$27:$AG$77,27)),"",SMALL($AG$27:$AG$77,27))</f>
      </c>
      <c r="S47" s="136">
        <f>IF(ISNUMBER(R47),LOOKUP(R47,'工種番号'!$C$4:$C$55,'工種番号'!$D$4:$D$55),"")</f>
      </c>
      <c r="T47" s="137"/>
      <c r="U47" s="138">
        <f t="shared" si="7"/>
      </c>
      <c r="V47" s="139"/>
      <c r="W47" s="33"/>
      <c r="X47" s="3"/>
      <c r="AE47" s="4">
        <v>22</v>
      </c>
      <c r="AF47" s="4">
        <f t="shared" si="1"/>
        <v>0</v>
      </c>
      <c r="AG47" s="4">
        <f t="shared" si="4"/>
      </c>
    </row>
    <row r="48" spans="1:33" ht="21.75" customHeight="1">
      <c r="A48" s="11">
        <f t="shared" si="5"/>
        <v>0</v>
      </c>
      <c r="B48" s="2"/>
      <c r="C48" s="45"/>
      <c r="D48" s="49"/>
      <c r="E48" s="55"/>
      <c r="F48" s="133"/>
      <c r="G48" s="148"/>
      <c r="H48" s="148"/>
      <c r="I48" s="149"/>
      <c r="J48" s="104"/>
      <c r="K48" s="77"/>
      <c r="L48" s="74"/>
      <c r="M48" s="53"/>
      <c r="N48" s="110">
        <f t="shared" si="6"/>
      </c>
      <c r="O48" s="111"/>
      <c r="P48" s="66"/>
      <c r="Q48" s="67"/>
      <c r="R48" s="51">
        <f>IF(ISERROR(SMALL($AG$27:$AG$77,28)),"",SMALL($AG$27:$AG$77,28))</f>
      </c>
      <c r="S48" s="136">
        <f>IF(ISNUMBER(R48),LOOKUP(R48,'工種番号'!$C$4:$C$55,'工種番号'!$D$4:$D$55),"")</f>
      </c>
      <c r="T48" s="137"/>
      <c r="U48" s="138">
        <f t="shared" si="7"/>
      </c>
      <c r="V48" s="139"/>
      <c r="W48" s="33"/>
      <c r="X48" s="3"/>
      <c r="AE48" s="4">
        <v>23</v>
      </c>
      <c r="AF48" s="4">
        <f t="shared" si="1"/>
        <v>0</v>
      </c>
      <c r="AG48" s="4">
        <f t="shared" si="4"/>
      </c>
    </row>
    <row r="49" spans="1:33" ht="21.75" customHeight="1">
      <c r="A49" s="11">
        <f t="shared" si="5"/>
        <v>0</v>
      </c>
      <c r="B49" s="2"/>
      <c r="C49" s="45"/>
      <c r="D49" s="49">
        <f>IF(ISNUMBER(C49),LOOKUP(C49,'工種番号'!$C$4:$C$55,'工種番号'!$D$4:$D$55),"")</f>
      </c>
      <c r="E49" s="55"/>
      <c r="F49" s="133"/>
      <c r="G49" s="148"/>
      <c r="H49" s="148"/>
      <c r="I49" s="149"/>
      <c r="J49" s="104"/>
      <c r="K49" s="77"/>
      <c r="L49" s="74"/>
      <c r="M49" s="53"/>
      <c r="N49" s="110">
        <f t="shared" si="6"/>
      </c>
      <c r="O49" s="111"/>
      <c r="P49" s="66"/>
      <c r="Q49" s="67"/>
      <c r="R49" s="51">
        <f>IF(ISERROR(SMALL($AG$27:$AG$77,29)),"",SMALL($AG$27:$AG$77,29))</f>
      </c>
      <c r="S49" s="136">
        <f>IF(ISNUMBER(R49),LOOKUP(R49,'工種番号'!$C$4:$C$55,'工種番号'!$D$4:$D$55),"")</f>
      </c>
      <c r="T49" s="137"/>
      <c r="U49" s="138">
        <f t="shared" si="7"/>
      </c>
      <c r="V49" s="139"/>
      <c r="W49" s="33"/>
      <c r="X49" s="3"/>
      <c r="AE49" s="4">
        <v>24</v>
      </c>
      <c r="AF49" s="4">
        <f t="shared" si="1"/>
        <v>0</v>
      </c>
      <c r="AG49" s="4">
        <f t="shared" si="4"/>
      </c>
    </row>
    <row r="50" spans="1:33" ht="21.75" customHeight="1">
      <c r="A50" s="11">
        <f t="shared" si="5"/>
        <v>0</v>
      </c>
      <c r="B50" s="2"/>
      <c r="C50" s="45"/>
      <c r="D50" s="49">
        <f>IF(ISNUMBER(C50),LOOKUP(C50,'工種番号'!$C$4:$C$55,'工種番号'!$D$4:$D$55),"")</f>
      </c>
      <c r="E50" s="55"/>
      <c r="F50" s="133"/>
      <c r="G50" s="148"/>
      <c r="H50" s="148"/>
      <c r="I50" s="149"/>
      <c r="J50" s="104"/>
      <c r="K50" s="77"/>
      <c r="L50" s="74"/>
      <c r="M50" s="53"/>
      <c r="N50" s="110">
        <f t="shared" si="6"/>
      </c>
      <c r="O50" s="111"/>
      <c r="P50" s="66"/>
      <c r="Q50" s="67"/>
      <c r="R50" s="51">
        <f>IF(ISERROR(SMALL($AG$27:$AG$77,30)),"",SMALL($AG$27:$AG$77,30))</f>
      </c>
      <c r="S50" s="136">
        <f>IF(ISNUMBER(R50),LOOKUP(R50,'工種番号'!$C$4:$C$55,'工種番号'!$D$4:$D$55),"")</f>
      </c>
      <c r="T50" s="137"/>
      <c r="U50" s="138">
        <f t="shared" si="7"/>
      </c>
      <c r="V50" s="139"/>
      <c r="W50" s="33"/>
      <c r="X50" s="3"/>
      <c r="AE50" s="4">
        <v>25</v>
      </c>
      <c r="AF50" s="4">
        <f t="shared" si="1"/>
        <v>0</v>
      </c>
      <c r="AG50" s="4">
        <f t="shared" si="4"/>
      </c>
    </row>
    <row r="51" spans="1:33" ht="21.75" customHeight="1">
      <c r="A51" s="11">
        <f t="shared" si="5"/>
        <v>0</v>
      </c>
      <c r="B51" s="2"/>
      <c r="C51" s="45"/>
      <c r="D51" s="49">
        <f>IF(ISNUMBER(C51),LOOKUP(C51,'工種番号'!$C$4:$C$55,'工種番号'!$D$4:$D$55),"")</f>
      </c>
      <c r="E51" s="55"/>
      <c r="F51" s="133"/>
      <c r="G51" s="148"/>
      <c r="H51" s="148"/>
      <c r="I51" s="149"/>
      <c r="J51" s="104"/>
      <c r="K51" s="77"/>
      <c r="L51" s="74"/>
      <c r="M51" s="53"/>
      <c r="N51" s="110">
        <f t="shared" si="6"/>
      </c>
      <c r="O51" s="111"/>
      <c r="P51" s="66"/>
      <c r="Q51" s="67"/>
      <c r="R51" s="51">
        <f>IF(ISERROR(SMALL($AG$27:$AG$77,31)),"",SMALL($AG$27:$AG$77,31))</f>
      </c>
      <c r="S51" s="136">
        <f>IF(ISNUMBER(R51),LOOKUP(R51,'工種番号'!$C$4:$C$55,'工種番号'!$D$4:$D$55),"")</f>
      </c>
      <c r="T51" s="137"/>
      <c r="U51" s="138">
        <f t="shared" si="7"/>
      </c>
      <c r="V51" s="139"/>
      <c r="W51" s="33"/>
      <c r="X51" s="3"/>
      <c r="AE51" s="4">
        <v>26</v>
      </c>
      <c r="AF51" s="4">
        <f t="shared" si="1"/>
        <v>0</v>
      </c>
      <c r="AG51" s="4">
        <f t="shared" si="4"/>
      </c>
    </row>
    <row r="52" spans="1:33" ht="21.75" customHeight="1">
      <c r="A52" s="11">
        <f t="shared" si="5"/>
        <v>0</v>
      </c>
      <c r="B52" s="2"/>
      <c r="C52" s="44"/>
      <c r="D52" s="49">
        <f>IF(ISNUMBER(C52),LOOKUP(C52,'工種番号'!$C$4:$C$55,'工種番号'!$D$4:$D$55),"")</f>
      </c>
      <c r="E52" s="55"/>
      <c r="F52" s="133"/>
      <c r="G52" s="148"/>
      <c r="H52" s="148"/>
      <c r="I52" s="149"/>
      <c r="J52" s="104"/>
      <c r="K52" s="77"/>
      <c r="L52" s="74"/>
      <c r="M52" s="53"/>
      <c r="N52" s="110">
        <f t="shared" si="6"/>
      </c>
      <c r="O52" s="111"/>
      <c r="P52" s="66"/>
      <c r="Q52" s="67"/>
      <c r="R52" s="51">
        <f>IF(ISERROR(SMALL($AG$27:$AG$77,32)),"",SMALL($AG$27:$AG$77,32))</f>
      </c>
      <c r="S52" s="136">
        <f>IF(ISNUMBER(R52),LOOKUP(R52,'工種番号'!$C$4:$C$55,'工種番号'!$D$4:$D$55),"")</f>
      </c>
      <c r="T52" s="137"/>
      <c r="U52" s="138">
        <f t="shared" si="7"/>
      </c>
      <c r="V52" s="139"/>
      <c r="W52" s="33"/>
      <c r="X52" s="3"/>
      <c r="AE52" s="4">
        <v>27</v>
      </c>
      <c r="AF52" s="4">
        <f t="shared" si="1"/>
        <v>0</v>
      </c>
      <c r="AG52" s="4">
        <f t="shared" si="4"/>
      </c>
    </row>
    <row r="53" spans="1:33" ht="21.75" customHeight="1">
      <c r="A53" s="11">
        <f t="shared" si="5"/>
        <v>0</v>
      </c>
      <c r="B53" s="2"/>
      <c r="C53" s="44"/>
      <c r="D53" s="49">
        <f>IF(ISNUMBER(C53),LOOKUP(C53,'工種番号'!$C$4:$C$55,'工種番号'!$D$4:$D$55),"")</f>
      </c>
      <c r="E53" s="55"/>
      <c r="F53" s="133"/>
      <c r="G53" s="148"/>
      <c r="H53" s="148"/>
      <c r="I53" s="149"/>
      <c r="J53" s="104"/>
      <c r="K53" s="77"/>
      <c r="L53" s="74"/>
      <c r="M53" s="53"/>
      <c r="N53" s="110">
        <f t="shared" si="6"/>
      </c>
      <c r="O53" s="111"/>
      <c r="P53" s="66"/>
      <c r="Q53" s="67"/>
      <c r="R53" s="51">
        <f>IF(ISERROR(SMALL($AG$27:$AG$77,33)),"",SMALL($AG$27:$AG$77,33))</f>
      </c>
      <c r="S53" s="136">
        <f>IF(ISNUMBER(R53),LOOKUP(R53,'工種番号'!$C$4:$C$55,'工種番号'!$D$4:$D$55),"")</f>
      </c>
      <c r="T53" s="137"/>
      <c r="U53" s="138">
        <f t="shared" si="7"/>
      </c>
      <c r="V53" s="139"/>
      <c r="W53" s="33"/>
      <c r="X53" s="3"/>
      <c r="AE53" s="4">
        <v>28</v>
      </c>
      <c r="AF53" s="4">
        <f t="shared" si="1"/>
        <v>0</v>
      </c>
      <c r="AG53" s="4">
        <f t="shared" si="4"/>
      </c>
    </row>
    <row r="54" spans="1:33" ht="21.75" customHeight="1">
      <c r="A54" s="11">
        <f t="shared" si="5"/>
        <v>0</v>
      </c>
      <c r="B54" s="2"/>
      <c r="C54" s="44"/>
      <c r="D54" s="49">
        <f>IF(ISNUMBER(C54),LOOKUP(C54,'工種番号'!$C$4:$C$55,'工種番号'!$D$4:$D$55),"")</f>
      </c>
      <c r="E54" s="55"/>
      <c r="F54" s="133"/>
      <c r="G54" s="148"/>
      <c r="H54" s="148"/>
      <c r="I54" s="149"/>
      <c r="J54" s="104"/>
      <c r="K54" s="77"/>
      <c r="L54" s="74"/>
      <c r="M54" s="53"/>
      <c r="N54" s="110">
        <f t="shared" si="6"/>
      </c>
      <c r="O54" s="111"/>
      <c r="P54" s="66"/>
      <c r="Q54" s="67"/>
      <c r="R54" s="51">
        <f>IF(ISERROR(SMALL($AG$27:$AG$77,34)),"",SMALL($AG$27:$AG$77,34))</f>
      </c>
      <c r="S54" s="136">
        <f>IF(ISNUMBER(R54),LOOKUP(R54,'工種番号'!$C$4:$C$55,'工種番号'!$D$4:$D$55),"")</f>
      </c>
      <c r="T54" s="137"/>
      <c r="U54" s="138">
        <f t="shared" si="7"/>
      </c>
      <c r="V54" s="139"/>
      <c r="W54" s="33"/>
      <c r="X54" s="3"/>
      <c r="AE54" s="4">
        <v>29</v>
      </c>
      <c r="AF54" s="4">
        <f t="shared" si="1"/>
        <v>0</v>
      </c>
      <c r="AG54" s="4">
        <f t="shared" si="4"/>
      </c>
    </row>
    <row r="55" spans="1:33" ht="21.75" customHeight="1">
      <c r="A55" s="11">
        <f t="shared" si="5"/>
        <v>0</v>
      </c>
      <c r="B55" s="2"/>
      <c r="C55" s="45"/>
      <c r="D55" s="49">
        <f>IF(ISNUMBER(C55),LOOKUP(C55,'工種番号'!$C$4:$C$55,'工種番号'!$D$4:$D$55),"")</f>
      </c>
      <c r="E55" s="55"/>
      <c r="F55" s="133"/>
      <c r="G55" s="148"/>
      <c r="H55" s="148"/>
      <c r="I55" s="149"/>
      <c r="J55" s="104"/>
      <c r="K55" s="77"/>
      <c r="L55" s="74"/>
      <c r="M55" s="53"/>
      <c r="N55" s="110">
        <f t="shared" si="6"/>
      </c>
      <c r="O55" s="111"/>
      <c r="P55" s="66"/>
      <c r="Q55" s="67"/>
      <c r="R55" s="51">
        <f>IF(ISERROR(SMALL($AG$27:$AG$77,35)),"",SMALL($AG$27:$AG$77,35))</f>
      </c>
      <c r="S55" s="136">
        <f>IF(ISNUMBER(R55),LOOKUP(R55,'工種番号'!$C$4:$C$55,'工種番号'!$D$4:$D$55),"")</f>
      </c>
      <c r="T55" s="137"/>
      <c r="U55" s="138">
        <f t="shared" si="7"/>
      </c>
      <c r="V55" s="139"/>
      <c r="W55" s="33"/>
      <c r="X55" s="3"/>
      <c r="AE55" s="4">
        <v>30</v>
      </c>
      <c r="AF55" s="4">
        <f t="shared" si="1"/>
        <v>0</v>
      </c>
      <c r="AG55" s="4">
        <f t="shared" si="4"/>
      </c>
    </row>
    <row r="56" spans="1:33" ht="21.75" customHeight="1">
      <c r="A56" s="11">
        <f t="shared" si="5"/>
        <v>0</v>
      </c>
      <c r="B56" s="2"/>
      <c r="C56" s="45"/>
      <c r="D56" s="49">
        <f>IF(ISNUMBER(C56),LOOKUP(C56,'工種番号'!$C$4:$C$55,'工種番号'!$D$4:$D$55),"")</f>
      </c>
      <c r="E56" s="55"/>
      <c r="F56" s="133"/>
      <c r="G56" s="148"/>
      <c r="H56" s="148"/>
      <c r="I56" s="149"/>
      <c r="J56" s="104"/>
      <c r="K56" s="77"/>
      <c r="L56" s="74"/>
      <c r="M56" s="53"/>
      <c r="N56" s="110">
        <f t="shared" si="6"/>
      </c>
      <c r="O56" s="111"/>
      <c r="P56" s="66"/>
      <c r="Q56" s="67"/>
      <c r="R56" s="51">
        <f>IF(ISERROR(SMALL($AG$27:$AG$77,36)),"",SMALL($AG$27:$AG$77,36))</f>
      </c>
      <c r="S56" s="136">
        <f>IF(ISNUMBER(R56),LOOKUP(R56,'工種番号'!$C$4:$C$55,'工種番号'!$D$4:$D$55),"")</f>
      </c>
      <c r="T56" s="137"/>
      <c r="U56" s="138">
        <f t="shared" si="7"/>
      </c>
      <c r="V56" s="139"/>
      <c r="W56" s="33"/>
      <c r="X56" s="3"/>
      <c r="AE56" s="4">
        <v>31</v>
      </c>
      <c r="AF56" s="4">
        <f t="shared" si="1"/>
        <v>0</v>
      </c>
      <c r="AG56" s="4">
        <f t="shared" si="4"/>
      </c>
    </row>
    <row r="57" spans="1:33" ht="21.75" customHeight="1" thickBot="1">
      <c r="A57" s="11">
        <f t="shared" si="5"/>
        <v>0</v>
      </c>
      <c r="B57" s="2"/>
      <c r="C57" s="44"/>
      <c r="D57" s="49">
        <f>IF(ISNUMBER(C57),LOOKUP(C57,'工種番号'!$C$4:$C$55,'工種番号'!$D$4:$D$55),"")</f>
      </c>
      <c r="E57" s="55"/>
      <c r="F57" s="133"/>
      <c r="G57" s="148"/>
      <c r="H57" s="148"/>
      <c r="I57" s="149"/>
      <c r="J57" s="104"/>
      <c r="K57" s="77"/>
      <c r="L57" s="74"/>
      <c r="M57" s="53"/>
      <c r="N57" s="110">
        <f t="shared" si="6"/>
      </c>
      <c r="O57" s="111"/>
      <c r="P57" s="66"/>
      <c r="Q57" s="67"/>
      <c r="R57" s="52">
        <f>IF(ISERROR(SMALL($AG$27:$AG$77,37)),"",SMALL($AG$27:$AG$77,37))</f>
      </c>
      <c r="S57" s="129">
        <f>IF(ISNUMBER(R57),LOOKUP(R57,'工種番号'!$C$4:$C$55,'工種番号'!$D$4:$D$55),"")</f>
      </c>
      <c r="T57" s="130"/>
      <c r="U57" s="131">
        <f t="shared" si="7"/>
      </c>
      <c r="V57" s="132"/>
      <c r="W57" s="34"/>
      <c r="X57" s="3"/>
      <c r="AE57" s="4">
        <v>32</v>
      </c>
      <c r="AF57" s="4">
        <f t="shared" si="1"/>
        <v>0</v>
      </c>
      <c r="AG57" s="4">
        <f t="shared" si="4"/>
      </c>
    </row>
    <row r="58" spans="1:33" ht="21.75" customHeight="1">
      <c r="A58" s="11"/>
      <c r="B58" s="2"/>
      <c r="C58" s="120" t="s">
        <v>10</v>
      </c>
      <c r="D58" s="121"/>
      <c r="E58" s="37" t="s">
        <v>15</v>
      </c>
      <c r="F58" s="120" t="s">
        <v>16</v>
      </c>
      <c r="G58" s="122"/>
      <c r="H58" s="122"/>
      <c r="I58" s="122"/>
      <c r="J58" s="83"/>
      <c r="K58" s="76" t="s">
        <v>17</v>
      </c>
      <c r="L58" s="37" t="s">
        <v>18</v>
      </c>
      <c r="M58" s="54" t="s">
        <v>19</v>
      </c>
      <c r="N58" s="123" t="s">
        <v>20</v>
      </c>
      <c r="O58" s="124"/>
      <c r="P58" s="68"/>
      <c r="Q58" s="67"/>
      <c r="R58" s="125" t="s">
        <v>21</v>
      </c>
      <c r="S58" s="126"/>
      <c r="T58" s="126"/>
      <c r="U58" s="127" t="s">
        <v>22</v>
      </c>
      <c r="V58" s="127"/>
      <c r="W58" s="128"/>
      <c r="X58" s="3"/>
      <c r="AE58" s="4">
        <v>33</v>
      </c>
      <c r="AF58" s="4">
        <f t="shared" si="1"/>
        <v>0</v>
      </c>
      <c r="AG58" s="4">
        <f t="shared" si="4"/>
      </c>
    </row>
    <row r="59" spans="1:33" ht="21.75" customHeight="1">
      <c r="A59" s="11">
        <f t="shared" si="5"/>
        <v>0</v>
      </c>
      <c r="B59" s="2"/>
      <c r="C59" s="44"/>
      <c r="D59" s="48">
        <f>IF(ISNUMBER(C59),LOOKUP(C59,'工種番号'!$C$4:$C$55,'工種番号'!$D$4:$D$55),"")</f>
      </c>
      <c r="E59" s="55"/>
      <c r="F59" s="133"/>
      <c r="G59" s="148"/>
      <c r="H59" s="148"/>
      <c r="I59" s="149"/>
      <c r="J59" s="104"/>
      <c r="K59" s="77"/>
      <c r="L59" s="74"/>
      <c r="M59" s="53"/>
      <c r="N59" s="110">
        <f aca="true" t="shared" si="8" ref="N59:N81">IF(AND(ISNUMBER(K59),ISNUMBER(M59)),ROUND(K59*M59,0),"")</f>
      </c>
      <c r="O59" s="111"/>
      <c r="P59" s="66"/>
      <c r="Q59" s="67"/>
      <c r="R59" s="38"/>
      <c r="S59" s="112">
        <f>IF(R59="","",LOOKUP(R59,'工種番号'!$C$4:$C$55,'工種番号'!$D$4:$D$55))</f>
      </c>
      <c r="T59" s="113"/>
      <c r="U59" s="114">
        <f aca="true" t="shared" si="9" ref="U59:U81">IF(AND(ISNUMBER(R59),R59&lt;50),SUMIF($A$27:$A$369,R59,$N$27:$O$369),IF(R59=100,$N$15,IF(R59=101,$N$16,"")))</f>
      </c>
      <c r="V59" s="115"/>
      <c r="W59" s="33"/>
      <c r="X59" s="3"/>
      <c r="AE59" s="4">
        <v>34</v>
      </c>
      <c r="AF59" s="4">
        <f t="shared" si="1"/>
        <v>0</v>
      </c>
      <c r="AG59" s="4">
        <f t="shared" si="4"/>
      </c>
    </row>
    <row r="60" spans="1:33" ht="21.75" customHeight="1">
      <c r="A60" s="11">
        <f t="shared" si="5"/>
        <v>0</v>
      </c>
      <c r="B60" s="2"/>
      <c r="C60" s="45"/>
      <c r="D60" s="49">
        <f>IF(ISNUMBER(C60),LOOKUP(C60,'工種番号'!$C$4:$C$55,'工種番号'!$D$4:$D$55),"")</f>
      </c>
      <c r="E60" s="55"/>
      <c r="F60" s="133"/>
      <c r="G60" s="148"/>
      <c r="H60" s="148"/>
      <c r="I60" s="149"/>
      <c r="J60" s="104"/>
      <c r="K60" s="77"/>
      <c r="L60" s="74"/>
      <c r="M60" s="53"/>
      <c r="N60" s="110">
        <f t="shared" si="8"/>
      </c>
      <c r="O60" s="111"/>
      <c r="P60" s="66"/>
      <c r="Q60" s="67"/>
      <c r="R60" s="38"/>
      <c r="S60" s="112">
        <f>IF(R60="","",LOOKUP(R60,'工種番号'!$C$4:$C$55,'工種番号'!$D$4:$D$55))</f>
      </c>
      <c r="T60" s="113"/>
      <c r="U60" s="114">
        <f t="shared" si="9"/>
      </c>
      <c r="V60" s="115"/>
      <c r="W60" s="33"/>
      <c r="X60" s="3"/>
      <c r="AE60" s="4">
        <v>35</v>
      </c>
      <c r="AF60" s="4">
        <f t="shared" si="1"/>
        <v>0</v>
      </c>
      <c r="AG60" s="4">
        <f t="shared" si="4"/>
      </c>
    </row>
    <row r="61" spans="1:33" ht="21.75" customHeight="1">
      <c r="A61" s="11">
        <f t="shared" si="5"/>
        <v>0</v>
      </c>
      <c r="B61" s="2"/>
      <c r="C61" s="45"/>
      <c r="D61" s="49">
        <f>IF(ISNUMBER(C61),LOOKUP(C61,'工種番号'!$C$4:$C$55,'工種番号'!$D$4:$D$55),"")</f>
      </c>
      <c r="E61" s="55"/>
      <c r="F61" s="133"/>
      <c r="G61" s="148"/>
      <c r="H61" s="148"/>
      <c r="I61" s="149"/>
      <c r="J61" s="104"/>
      <c r="K61" s="77"/>
      <c r="L61" s="74"/>
      <c r="M61" s="53"/>
      <c r="N61" s="110">
        <f t="shared" si="8"/>
      </c>
      <c r="O61" s="111"/>
      <c r="P61" s="66"/>
      <c r="Q61" s="67"/>
      <c r="R61" s="38"/>
      <c r="S61" s="112">
        <f>IF(R61="","",LOOKUP(R61,'工種番号'!$C$4:$C$55,'工種番号'!$D$4:$D$55))</f>
      </c>
      <c r="T61" s="113"/>
      <c r="U61" s="114">
        <f t="shared" si="9"/>
      </c>
      <c r="V61" s="115"/>
      <c r="W61" s="33"/>
      <c r="X61" s="3"/>
      <c r="AE61" s="4">
        <v>36</v>
      </c>
      <c r="AF61" s="4">
        <f t="shared" si="1"/>
        <v>0</v>
      </c>
      <c r="AG61" s="4">
        <f t="shared" si="4"/>
      </c>
    </row>
    <row r="62" spans="1:33" ht="21.75" customHeight="1">
      <c r="A62" s="11">
        <f t="shared" si="5"/>
        <v>0</v>
      </c>
      <c r="B62" s="2"/>
      <c r="C62" s="45"/>
      <c r="D62" s="49">
        <f>IF(ISNUMBER(C62),LOOKUP(C62,'工種番号'!$C$4:$C$55,'工種番号'!$D$4:$D$55),"")</f>
      </c>
      <c r="E62" s="55"/>
      <c r="F62" s="133"/>
      <c r="G62" s="148"/>
      <c r="H62" s="148"/>
      <c r="I62" s="149"/>
      <c r="J62" s="104"/>
      <c r="K62" s="77"/>
      <c r="L62" s="74"/>
      <c r="M62" s="53"/>
      <c r="N62" s="110">
        <f t="shared" si="8"/>
      </c>
      <c r="O62" s="111"/>
      <c r="P62" s="66"/>
      <c r="Q62" s="67"/>
      <c r="R62" s="39"/>
      <c r="S62" s="112">
        <f>IF(R62="","",LOOKUP(R62,'工種番号'!$C$4:$C$55,'工種番号'!$D$4:$D$55))</f>
      </c>
      <c r="T62" s="113"/>
      <c r="U62" s="114">
        <f t="shared" si="9"/>
      </c>
      <c r="V62" s="115"/>
      <c r="W62" s="33"/>
      <c r="X62" s="3"/>
      <c r="AE62" s="4">
        <v>37</v>
      </c>
      <c r="AF62" s="4">
        <f t="shared" si="1"/>
        <v>0</v>
      </c>
      <c r="AG62" s="4">
        <f t="shared" si="4"/>
      </c>
    </row>
    <row r="63" spans="1:33" ht="21.75" customHeight="1">
      <c r="A63" s="11">
        <f t="shared" si="5"/>
        <v>0</v>
      </c>
      <c r="B63" s="2"/>
      <c r="C63" s="45"/>
      <c r="D63" s="49">
        <f>IF(ISNUMBER(C63),LOOKUP(C63,'工種番号'!$C$4:$C$55,'工種番号'!$D$4:$D$55),"")</f>
      </c>
      <c r="E63" s="55"/>
      <c r="F63" s="133"/>
      <c r="G63" s="148"/>
      <c r="H63" s="148"/>
      <c r="I63" s="149"/>
      <c r="J63" s="104"/>
      <c r="K63" s="77"/>
      <c r="L63" s="74"/>
      <c r="M63" s="53"/>
      <c r="N63" s="110">
        <f t="shared" si="8"/>
      </c>
      <c r="O63" s="111"/>
      <c r="P63" s="66"/>
      <c r="Q63" s="67"/>
      <c r="R63" s="39"/>
      <c r="S63" s="112">
        <f>IF(R63="","",LOOKUP(R63,'工種番号'!$C$4:$C$55,'工種番号'!$D$4:$D$55))</f>
      </c>
      <c r="T63" s="113"/>
      <c r="U63" s="114">
        <f t="shared" si="9"/>
      </c>
      <c r="V63" s="115"/>
      <c r="W63" s="33"/>
      <c r="X63" s="3"/>
      <c r="AE63" s="4">
        <v>38</v>
      </c>
      <c r="AF63" s="4">
        <f t="shared" si="1"/>
        <v>0</v>
      </c>
      <c r="AG63" s="4">
        <f t="shared" si="4"/>
      </c>
    </row>
    <row r="64" spans="1:33" ht="21.75" customHeight="1">
      <c r="A64" s="11">
        <f t="shared" si="5"/>
        <v>0</v>
      </c>
      <c r="B64" s="2"/>
      <c r="C64" s="44"/>
      <c r="D64" s="49">
        <f>IF(ISNUMBER(C64),LOOKUP(C64,'工種番号'!$C$4:$C$55,'工種番号'!$D$4:$D$55),"")</f>
      </c>
      <c r="E64" s="55"/>
      <c r="F64" s="133"/>
      <c r="G64" s="148"/>
      <c r="H64" s="148"/>
      <c r="I64" s="149"/>
      <c r="J64" s="104"/>
      <c r="K64" s="77"/>
      <c r="L64" s="74"/>
      <c r="M64" s="53"/>
      <c r="N64" s="110">
        <f t="shared" si="8"/>
      </c>
      <c r="O64" s="111"/>
      <c r="P64" s="66"/>
      <c r="Q64" s="67"/>
      <c r="R64" s="39"/>
      <c r="S64" s="112">
        <f>IF(R64="","",LOOKUP(R64,'工種番号'!$C$4:$C$55,'工種番号'!$D$4:$D$55))</f>
      </c>
      <c r="T64" s="113"/>
      <c r="U64" s="114">
        <f t="shared" si="9"/>
      </c>
      <c r="V64" s="115"/>
      <c r="W64" s="33"/>
      <c r="X64" s="3"/>
      <c r="AE64" s="4">
        <v>39</v>
      </c>
      <c r="AF64" s="4">
        <f t="shared" si="1"/>
        <v>0</v>
      </c>
      <c r="AG64" s="4">
        <f t="shared" si="4"/>
      </c>
    </row>
    <row r="65" spans="1:33" ht="21.75" customHeight="1">
      <c r="A65" s="11">
        <f t="shared" si="5"/>
        <v>0</v>
      </c>
      <c r="B65" s="2"/>
      <c r="C65" s="45"/>
      <c r="D65" s="49">
        <f>IF(ISNUMBER(C65),LOOKUP(C65,'工種番号'!$C$4:$C$55,'工種番号'!$D$4:$D$55),"")</f>
      </c>
      <c r="E65" s="55"/>
      <c r="F65" s="133"/>
      <c r="G65" s="148"/>
      <c r="H65" s="148"/>
      <c r="I65" s="149"/>
      <c r="J65" s="104"/>
      <c r="K65" s="77"/>
      <c r="L65" s="74"/>
      <c r="M65" s="53"/>
      <c r="N65" s="110">
        <f t="shared" si="8"/>
      </c>
      <c r="O65" s="111"/>
      <c r="P65" s="66"/>
      <c r="Q65" s="67"/>
      <c r="R65" s="39"/>
      <c r="S65" s="112">
        <f>IF(R65="","",LOOKUP(R65,'工種番号'!$C$4:$C$55,'工種番号'!$D$4:$D$55))</f>
      </c>
      <c r="T65" s="113"/>
      <c r="U65" s="114">
        <f t="shared" si="9"/>
      </c>
      <c r="V65" s="115"/>
      <c r="W65" s="33"/>
      <c r="X65" s="3"/>
      <c r="AE65" s="4">
        <v>40</v>
      </c>
      <c r="AF65" s="4">
        <f t="shared" si="1"/>
        <v>0</v>
      </c>
      <c r="AG65" s="4">
        <f t="shared" si="4"/>
      </c>
    </row>
    <row r="66" spans="1:33" ht="21.75" customHeight="1">
      <c r="A66" s="11">
        <f t="shared" si="5"/>
        <v>0</v>
      </c>
      <c r="B66" s="2"/>
      <c r="C66" s="45"/>
      <c r="D66" s="49">
        <f>IF(ISNUMBER(C66),LOOKUP(C66,'工種番号'!$C$4:$C$55,'工種番号'!$D$4:$D$55),"")</f>
      </c>
      <c r="E66" s="55"/>
      <c r="F66" s="133"/>
      <c r="G66" s="148"/>
      <c r="H66" s="148"/>
      <c r="I66" s="149"/>
      <c r="J66" s="104"/>
      <c r="K66" s="77"/>
      <c r="L66" s="74"/>
      <c r="M66" s="53"/>
      <c r="N66" s="110">
        <f t="shared" si="8"/>
      </c>
      <c r="O66" s="111"/>
      <c r="P66" s="66"/>
      <c r="Q66" s="67"/>
      <c r="R66" s="39"/>
      <c r="S66" s="112">
        <f>IF(R66="","",LOOKUP(R66,'工種番号'!$C$4:$C$55,'工種番号'!$D$4:$D$55))</f>
      </c>
      <c r="T66" s="113"/>
      <c r="U66" s="114">
        <f t="shared" si="9"/>
      </c>
      <c r="V66" s="115"/>
      <c r="W66" s="33"/>
      <c r="X66" s="3"/>
      <c r="AE66" s="4">
        <v>41</v>
      </c>
      <c r="AF66" s="4">
        <f t="shared" si="1"/>
        <v>0</v>
      </c>
      <c r="AG66" s="4">
        <f t="shared" si="4"/>
      </c>
    </row>
    <row r="67" spans="1:33" ht="21.75" customHeight="1">
      <c r="A67" s="11">
        <f t="shared" si="5"/>
        <v>0</v>
      </c>
      <c r="B67" s="2"/>
      <c r="C67" s="45"/>
      <c r="D67" s="49">
        <f>IF(ISNUMBER(C67),LOOKUP(C67,'工種番号'!$C$4:$C$55,'工種番号'!$D$4:$D$55),"")</f>
      </c>
      <c r="E67" s="55"/>
      <c r="F67" s="133"/>
      <c r="G67" s="148"/>
      <c r="H67" s="148"/>
      <c r="I67" s="149"/>
      <c r="J67" s="104"/>
      <c r="K67" s="77"/>
      <c r="L67" s="74"/>
      <c r="M67" s="53"/>
      <c r="N67" s="110">
        <f t="shared" si="8"/>
      </c>
      <c r="O67" s="111"/>
      <c r="P67" s="66"/>
      <c r="Q67" s="67"/>
      <c r="R67" s="39"/>
      <c r="S67" s="112">
        <f>IF(R67="","",LOOKUP(R67,'工種番号'!$C$4:$C$55,'工種番号'!$D$4:$D$55))</f>
      </c>
      <c r="T67" s="113"/>
      <c r="U67" s="114">
        <f t="shared" si="9"/>
      </c>
      <c r="V67" s="115"/>
      <c r="W67" s="33"/>
      <c r="X67" s="3"/>
      <c r="AE67" s="4">
        <v>42</v>
      </c>
      <c r="AF67" s="4">
        <f t="shared" si="1"/>
        <v>0</v>
      </c>
      <c r="AG67" s="4">
        <f t="shared" si="4"/>
      </c>
    </row>
    <row r="68" spans="1:33" ht="21.75" customHeight="1">
      <c r="A68" s="11">
        <f t="shared" si="5"/>
        <v>0</v>
      </c>
      <c r="B68" s="2"/>
      <c r="C68" s="45"/>
      <c r="D68" s="49">
        <f>IF(ISNUMBER(C68),LOOKUP(C68,'工種番号'!$C$4:$C$55,'工種番号'!$D$4:$D$55),"")</f>
      </c>
      <c r="E68" s="55"/>
      <c r="F68" s="133"/>
      <c r="G68" s="148"/>
      <c r="H68" s="148"/>
      <c r="I68" s="149"/>
      <c r="J68" s="104"/>
      <c r="K68" s="77"/>
      <c r="L68" s="74"/>
      <c r="M68" s="53"/>
      <c r="N68" s="110">
        <f t="shared" si="8"/>
      </c>
      <c r="O68" s="111"/>
      <c r="P68" s="66"/>
      <c r="Q68" s="67"/>
      <c r="R68" s="40"/>
      <c r="S68" s="112">
        <f>IF(R68="","",LOOKUP(R68,'工種番号'!$C$4:$C$55,'工種番号'!$D$4:$D$55))</f>
      </c>
      <c r="T68" s="113"/>
      <c r="U68" s="114">
        <f t="shared" si="9"/>
      </c>
      <c r="V68" s="115"/>
      <c r="W68" s="33"/>
      <c r="X68" s="3"/>
      <c r="AE68" s="4">
        <v>43</v>
      </c>
      <c r="AF68" s="4">
        <f t="shared" si="1"/>
        <v>0</v>
      </c>
      <c r="AG68" s="4">
        <f t="shared" si="4"/>
      </c>
    </row>
    <row r="69" spans="1:33" ht="21.75" customHeight="1">
      <c r="A69" s="11">
        <f t="shared" si="5"/>
        <v>0</v>
      </c>
      <c r="B69" s="2"/>
      <c r="C69" s="44"/>
      <c r="D69" s="49">
        <f>IF(ISNUMBER(C69),LOOKUP(C69,'工種番号'!$C$4:$C$55,'工種番号'!$D$4:$D$55),"")</f>
      </c>
      <c r="E69" s="55"/>
      <c r="F69" s="133"/>
      <c r="G69" s="148"/>
      <c r="H69" s="148"/>
      <c r="I69" s="149"/>
      <c r="J69" s="104"/>
      <c r="K69" s="77"/>
      <c r="L69" s="74"/>
      <c r="M69" s="53"/>
      <c r="N69" s="110">
        <f t="shared" si="8"/>
      </c>
      <c r="O69" s="111"/>
      <c r="P69" s="66"/>
      <c r="Q69" s="67"/>
      <c r="R69" s="40"/>
      <c r="S69" s="112">
        <f>IF(R69="","",LOOKUP(R69,'工種番号'!$C$4:$C$55,'工種番号'!$D$4:$D$55))</f>
      </c>
      <c r="T69" s="113"/>
      <c r="U69" s="114">
        <f t="shared" si="9"/>
      </c>
      <c r="V69" s="115"/>
      <c r="W69" s="33"/>
      <c r="X69" s="3"/>
      <c r="AE69" s="4">
        <v>44</v>
      </c>
      <c r="AF69" s="4">
        <f t="shared" si="1"/>
        <v>0</v>
      </c>
      <c r="AG69" s="4">
        <f t="shared" si="4"/>
      </c>
    </row>
    <row r="70" spans="1:33" ht="21.75" customHeight="1">
      <c r="A70" s="11">
        <f t="shared" si="5"/>
        <v>0</v>
      </c>
      <c r="B70" s="2"/>
      <c r="C70" s="44"/>
      <c r="D70" s="49">
        <f>IF(ISNUMBER(C70),LOOKUP(C70,'工種番号'!$C$4:$C$55,'工種番号'!$D$4:$D$55),"")</f>
      </c>
      <c r="E70" s="55"/>
      <c r="F70" s="133"/>
      <c r="G70" s="148"/>
      <c r="H70" s="148"/>
      <c r="I70" s="149"/>
      <c r="J70" s="104"/>
      <c r="K70" s="77"/>
      <c r="L70" s="74"/>
      <c r="M70" s="53"/>
      <c r="N70" s="110">
        <f t="shared" si="8"/>
      </c>
      <c r="O70" s="111"/>
      <c r="P70" s="66"/>
      <c r="Q70" s="67"/>
      <c r="R70" s="40"/>
      <c r="S70" s="112">
        <f>IF(R70="","",LOOKUP(R70,'工種番号'!$C$4:$C$55,'工種番号'!$D$4:$D$55))</f>
      </c>
      <c r="T70" s="113"/>
      <c r="U70" s="114">
        <f t="shared" si="9"/>
      </c>
      <c r="V70" s="115"/>
      <c r="W70" s="33"/>
      <c r="X70" s="3"/>
      <c r="AE70" s="4">
        <v>45</v>
      </c>
      <c r="AF70" s="4">
        <f t="shared" si="1"/>
        <v>0</v>
      </c>
      <c r="AG70" s="4">
        <f t="shared" si="4"/>
      </c>
    </row>
    <row r="71" spans="1:33" ht="21.75" customHeight="1">
      <c r="A71" s="11">
        <f t="shared" si="5"/>
        <v>0</v>
      </c>
      <c r="B71" s="2"/>
      <c r="C71" s="45"/>
      <c r="D71" s="49">
        <f>IF(ISNUMBER(C71),LOOKUP(C71,'工種番号'!$C$4:$C$55,'工種番号'!$D$4:$D$55),"")</f>
      </c>
      <c r="E71" s="55"/>
      <c r="F71" s="133"/>
      <c r="G71" s="148"/>
      <c r="H71" s="148"/>
      <c r="I71" s="149"/>
      <c r="J71" s="104"/>
      <c r="K71" s="77"/>
      <c r="L71" s="74"/>
      <c r="M71" s="53"/>
      <c r="N71" s="110">
        <f t="shared" si="8"/>
      </c>
      <c r="O71" s="111"/>
      <c r="P71" s="66"/>
      <c r="Q71" s="67"/>
      <c r="R71" s="40"/>
      <c r="S71" s="112">
        <f>IF(R71="","",LOOKUP(R71,'工種番号'!$C$4:$C$55,'工種番号'!$D$4:$D$55))</f>
      </c>
      <c r="T71" s="113"/>
      <c r="U71" s="114">
        <f t="shared" si="9"/>
      </c>
      <c r="V71" s="115"/>
      <c r="W71" s="33"/>
      <c r="X71" s="3"/>
      <c r="AE71" s="4">
        <v>46</v>
      </c>
      <c r="AF71" s="4">
        <f t="shared" si="1"/>
        <v>0</v>
      </c>
      <c r="AG71" s="4">
        <f t="shared" si="4"/>
      </c>
    </row>
    <row r="72" spans="1:33" ht="21.75" customHeight="1">
      <c r="A72" s="11">
        <f t="shared" si="5"/>
        <v>0</v>
      </c>
      <c r="B72" s="2"/>
      <c r="C72" s="45"/>
      <c r="D72" s="49">
        <f>IF(ISNUMBER(C72),LOOKUP(C72,'工種番号'!$C$4:$C$55,'工種番号'!$D$4:$D$55),"")</f>
      </c>
      <c r="E72" s="55"/>
      <c r="F72" s="133"/>
      <c r="G72" s="148"/>
      <c r="H72" s="148"/>
      <c r="I72" s="149"/>
      <c r="J72" s="104"/>
      <c r="K72" s="77"/>
      <c r="L72" s="74"/>
      <c r="M72" s="53"/>
      <c r="N72" s="110">
        <f t="shared" si="8"/>
      </c>
      <c r="O72" s="111"/>
      <c r="P72" s="66"/>
      <c r="Q72" s="67"/>
      <c r="R72" s="40"/>
      <c r="S72" s="112">
        <f>IF(R72="","",LOOKUP(R72,'工種番号'!$C$4:$C$55,'工種番号'!$D$4:$D$55))</f>
      </c>
      <c r="T72" s="113"/>
      <c r="U72" s="114">
        <f t="shared" si="9"/>
      </c>
      <c r="V72" s="115"/>
      <c r="W72" s="33"/>
      <c r="X72" s="3"/>
      <c r="AE72" s="4">
        <v>47</v>
      </c>
      <c r="AF72" s="4">
        <f t="shared" si="1"/>
        <v>0</v>
      </c>
      <c r="AG72" s="4">
        <f t="shared" si="4"/>
      </c>
    </row>
    <row r="73" spans="1:33" ht="21.75" customHeight="1">
      <c r="A73" s="11">
        <f t="shared" si="5"/>
        <v>0</v>
      </c>
      <c r="B73" s="2"/>
      <c r="C73" s="45"/>
      <c r="D73" s="49">
        <f>IF(ISNUMBER(C73),LOOKUP(C73,'工種番号'!$C$4:$C$55,'工種番号'!$D$4:$D$55),"")</f>
      </c>
      <c r="E73" s="55"/>
      <c r="F73" s="133"/>
      <c r="G73" s="148"/>
      <c r="H73" s="148"/>
      <c r="I73" s="149"/>
      <c r="J73" s="104"/>
      <c r="K73" s="77"/>
      <c r="L73" s="74"/>
      <c r="M73" s="53"/>
      <c r="N73" s="110">
        <f t="shared" si="8"/>
      </c>
      <c r="O73" s="111"/>
      <c r="P73" s="66"/>
      <c r="Q73" s="67"/>
      <c r="R73" s="40"/>
      <c r="S73" s="112">
        <f>IF(R73="","",LOOKUP(R73,'工種番号'!$C$4:$C$55,'工種番号'!$D$4:$D$55))</f>
      </c>
      <c r="T73" s="113"/>
      <c r="U73" s="114">
        <f t="shared" si="9"/>
      </c>
      <c r="V73" s="115"/>
      <c r="W73" s="33"/>
      <c r="X73" s="3"/>
      <c r="AE73" s="4">
        <v>48</v>
      </c>
      <c r="AF73" s="4">
        <f t="shared" si="1"/>
        <v>0</v>
      </c>
      <c r="AG73" s="4">
        <f t="shared" si="4"/>
      </c>
    </row>
    <row r="74" spans="1:33" ht="21.75" customHeight="1">
      <c r="A74" s="11">
        <f t="shared" si="5"/>
        <v>0</v>
      </c>
      <c r="B74" s="2"/>
      <c r="C74" s="45"/>
      <c r="D74" s="49">
        <f>IF(ISNUMBER(C74),LOOKUP(C74,'工種番号'!$C$4:$C$55,'工種番号'!$D$4:$D$55),"")</f>
      </c>
      <c r="E74" s="55"/>
      <c r="F74" s="133"/>
      <c r="G74" s="148"/>
      <c r="H74" s="148"/>
      <c r="I74" s="149"/>
      <c r="J74" s="104"/>
      <c r="K74" s="77"/>
      <c r="L74" s="74"/>
      <c r="M74" s="53"/>
      <c r="N74" s="110">
        <f t="shared" si="8"/>
      </c>
      <c r="O74" s="111"/>
      <c r="P74" s="66"/>
      <c r="Q74" s="67"/>
      <c r="R74" s="40"/>
      <c r="S74" s="112">
        <f>IF(R74="","",LOOKUP(R74,'工種番号'!$C$4:$C$55,'工種番号'!$D$4:$D$55))</f>
      </c>
      <c r="T74" s="113"/>
      <c r="U74" s="114">
        <f t="shared" si="9"/>
      </c>
      <c r="V74" s="115"/>
      <c r="W74" s="33"/>
      <c r="X74" s="3"/>
      <c r="AE74" s="4">
        <f>AE73+1</f>
        <v>49</v>
      </c>
      <c r="AF74" s="4">
        <f t="shared" si="1"/>
        <v>0</v>
      </c>
      <c r="AG74" s="4">
        <f t="shared" si="4"/>
      </c>
    </row>
    <row r="75" spans="1:33" ht="21.75" customHeight="1">
      <c r="A75" s="11">
        <f t="shared" si="5"/>
        <v>0</v>
      </c>
      <c r="B75" s="2"/>
      <c r="C75" s="45"/>
      <c r="D75" s="49">
        <f>IF(ISNUMBER(C75),LOOKUP(C75,'工種番号'!$C$4:$C$55,'工種番号'!$D$4:$D$55),"")</f>
      </c>
      <c r="E75" s="55"/>
      <c r="F75" s="133"/>
      <c r="G75" s="148"/>
      <c r="H75" s="148"/>
      <c r="I75" s="149"/>
      <c r="J75" s="104"/>
      <c r="K75" s="77"/>
      <c r="L75" s="74"/>
      <c r="M75" s="53"/>
      <c r="N75" s="110">
        <f t="shared" si="8"/>
      </c>
      <c r="O75" s="111"/>
      <c r="P75" s="66"/>
      <c r="Q75" s="67"/>
      <c r="R75" s="40"/>
      <c r="S75" s="112">
        <f>IF(R75="","",LOOKUP(R75,'工種番号'!$C$4:$C$55,'工種番号'!$D$4:$D$55))</f>
      </c>
      <c r="T75" s="113"/>
      <c r="U75" s="114">
        <f t="shared" si="9"/>
      </c>
      <c r="V75" s="115"/>
      <c r="W75" s="33"/>
      <c r="X75" s="3"/>
      <c r="AE75" s="4">
        <v>50</v>
      </c>
      <c r="AF75" s="4">
        <f>COUNTIF($C$27:$C$371,AE75)</f>
        <v>1</v>
      </c>
      <c r="AG75" s="4">
        <f t="shared" si="4"/>
        <v>50</v>
      </c>
    </row>
    <row r="76" spans="1:33" ht="21.75" customHeight="1">
      <c r="A76" s="11">
        <f t="shared" si="5"/>
        <v>0</v>
      </c>
      <c r="B76" s="2"/>
      <c r="C76" s="44"/>
      <c r="D76" s="49">
        <f>IF(ISNUMBER(C76),LOOKUP(C76,'工種番号'!$C$4:$C$55,'工種番号'!$D$4:$D$55),"")</f>
      </c>
      <c r="E76" s="55"/>
      <c r="F76" s="133"/>
      <c r="G76" s="148"/>
      <c r="H76" s="148"/>
      <c r="I76" s="149"/>
      <c r="J76" s="104"/>
      <c r="K76" s="77"/>
      <c r="L76" s="74"/>
      <c r="M76" s="53"/>
      <c r="N76" s="110">
        <f t="shared" si="8"/>
      </c>
      <c r="O76" s="111"/>
      <c r="P76" s="66"/>
      <c r="Q76" s="67"/>
      <c r="R76" s="40"/>
      <c r="S76" s="112">
        <f>IF(R76="","",LOOKUP(R76,'工種番号'!$C$4:$C$55,'工種番号'!$D$4:$D$55))</f>
      </c>
      <c r="T76" s="113"/>
      <c r="U76" s="114">
        <f t="shared" si="9"/>
      </c>
      <c r="V76" s="115"/>
      <c r="W76" s="33"/>
      <c r="X76" s="3"/>
      <c r="AE76" s="4">
        <v>51</v>
      </c>
      <c r="AF76" s="4">
        <f>COUNTIF($C$27:$C$371,AE76)</f>
        <v>1</v>
      </c>
      <c r="AG76" s="4">
        <f>IF(AF76&lt;&gt;0,AE76,"")</f>
        <v>51</v>
      </c>
    </row>
    <row r="77" spans="1:33" ht="21.75" customHeight="1">
      <c r="A77" s="11">
        <f t="shared" si="5"/>
        <v>0</v>
      </c>
      <c r="B77" s="2"/>
      <c r="C77" s="44"/>
      <c r="D77" s="49">
        <f>IF(ISNUMBER(C77),LOOKUP(C77,'工種番号'!$C$4:$C$55,'工種番号'!$D$4:$D$55),"")</f>
      </c>
      <c r="E77" s="55"/>
      <c r="F77" s="133"/>
      <c r="G77" s="148"/>
      <c r="H77" s="148"/>
      <c r="I77" s="149"/>
      <c r="J77" s="104"/>
      <c r="K77" s="77"/>
      <c r="L77" s="74"/>
      <c r="M77" s="53"/>
      <c r="N77" s="110">
        <f t="shared" si="8"/>
      </c>
      <c r="O77" s="111"/>
      <c r="P77" s="66"/>
      <c r="Q77" s="67"/>
      <c r="R77" s="40"/>
      <c r="S77" s="112">
        <f>IF(R77="","",LOOKUP(R77,'工種番号'!$C$4:$C$55,'工種番号'!$D$4:$D$55))</f>
      </c>
      <c r="T77" s="113"/>
      <c r="U77" s="114">
        <f t="shared" si="9"/>
      </c>
      <c r="V77" s="115"/>
      <c r="W77" s="33"/>
      <c r="X77" s="3"/>
      <c r="AE77" s="4">
        <f>AE76+1</f>
        <v>52</v>
      </c>
      <c r="AF77" s="4">
        <f>COUNTIF($C$27:$C$370,AE77)</f>
        <v>0</v>
      </c>
      <c r="AG77" s="4">
        <f t="shared" si="4"/>
      </c>
    </row>
    <row r="78" spans="1:33" ht="21.75" customHeight="1">
      <c r="A78" s="11">
        <f t="shared" si="5"/>
        <v>0</v>
      </c>
      <c r="B78" s="2"/>
      <c r="C78" s="44"/>
      <c r="D78" s="49">
        <f>IF(ISNUMBER(C78),LOOKUP(C78,'工種番号'!$C$4:$C$55,'工種番号'!$D$4:$D$55),"")</f>
      </c>
      <c r="E78" s="55"/>
      <c r="F78" s="133"/>
      <c r="G78" s="148"/>
      <c r="H78" s="148"/>
      <c r="I78" s="149"/>
      <c r="J78" s="104"/>
      <c r="K78" s="77"/>
      <c r="L78" s="74"/>
      <c r="M78" s="53"/>
      <c r="N78" s="110">
        <f t="shared" si="8"/>
      </c>
      <c r="O78" s="111"/>
      <c r="P78" s="66"/>
      <c r="Q78" s="67"/>
      <c r="R78" s="40"/>
      <c r="S78" s="112">
        <f>IF(R78="","",LOOKUP(R78,'工種番号'!$C$4:$C$55,'工種番号'!$D$4:$D$55))</f>
      </c>
      <c r="T78" s="113"/>
      <c r="U78" s="114">
        <f t="shared" si="9"/>
      </c>
      <c r="V78" s="115"/>
      <c r="W78" s="33"/>
      <c r="X78" s="3"/>
      <c r="AG78" s="4">
        <f t="shared" si="4"/>
      </c>
    </row>
    <row r="79" spans="1:33" ht="21.75" customHeight="1">
      <c r="A79" s="11">
        <f t="shared" si="5"/>
        <v>0</v>
      </c>
      <c r="B79" s="2"/>
      <c r="C79" s="45"/>
      <c r="D79" s="49">
        <f>IF(ISNUMBER(C79),LOOKUP(C79,'工種番号'!$C$4:$C$55,'工種番号'!$D$4:$D$55),"")</f>
      </c>
      <c r="E79" s="55"/>
      <c r="F79" s="133"/>
      <c r="G79" s="148"/>
      <c r="H79" s="148"/>
      <c r="I79" s="149"/>
      <c r="J79" s="104"/>
      <c r="K79" s="77"/>
      <c r="L79" s="74"/>
      <c r="M79" s="53"/>
      <c r="N79" s="110">
        <f t="shared" si="8"/>
      </c>
      <c r="O79" s="111"/>
      <c r="P79" s="66"/>
      <c r="Q79" s="67"/>
      <c r="R79" s="40"/>
      <c r="S79" s="112">
        <f>IF(R79="","",LOOKUP(R79,'工種番号'!$C$4:$C$55,'工種番号'!$D$4:$D$55))</f>
      </c>
      <c r="T79" s="113"/>
      <c r="U79" s="114">
        <f t="shared" si="9"/>
      </c>
      <c r="V79" s="115"/>
      <c r="W79" s="33"/>
      <c r="X79" s="3"/>
      <c r="AG79" s="4">
        <f t="shared" si="4"/>
      </c>
    </row>
    <row r="80" spans="1:33" ht="21.75" customHeight="1">
      <c r="A80" s="11">
        <f t="shared" si="5"/>
        <v>0</v>
      </c>
      <c r="B80" s="2"/>
      <c r="C80" s="45"/>
      <c r="D80" s="49">
        <f>IF(ISNUMBER(C80),LOOKUP(C80,'工種番号'!$C$4:$C$55,'工種番号'!$D$4:$D$55),"")</f>
      </c>
      <c r="E80" s="55"/>
      <c r="F80" s="133"/>
      <c r="G80" s="148"/>
      <c r="H80" s="148"/>
      <c r="I80" s="149"/>
      <c r="J80" s="104"/>
      <c r="K80" s="77"/>
      <c r="L80" s="74"/>
      <c r="M80" s="53"/>
      <c r="N80" s="110">
        <f t="shared" si="8"/>
      </c>
      <c r="O80" s="111"/>
      <c r="P80" s="66"/>
      <c r="Q80" s="67"/>
      <c r="R80" s="40"/>
      <c r="S80" s="112">
        <f>IF(R80="","",LOOKUP(R80,'工種番号'!$C$4:$C$55,'工種番号'!$D$4:$D$55))</f>
      </c>
      <c r="T80" s="113"/>
      <c r="U80" s="114">
        <f t="shared" si="9"/>
      </c>
      <c r="V80" s="115"/>
      <c r="W80" s="33"/>
      <c r="X80" s="3"/>
      <c r="AG80" s="4">
        <f t="shared" si="4"/>
      </c>
    </row>
    <row r="81" spans="1:33" ht="21.75" customHeight="1" thickBot="1">
      <c r="A81" s="11">
        <f t="shared" si="5"/>
        <v>0</v>
      </c>
      <c r="B81" s="2"/>
      <c r="C81" s="44"/>
      <c r="D81" s="49">
        <f>IF(ISNUMBER(C81),LOOKUP(C81,'工種番号'!$C$4:$C$55,'工種番号'!$D$4:$D$55),"")</f>
      </c>
      <c r="E81" s="55"/>
      <c r="F81" s="133"/>
      <c r="G81" s="148"/>
      <c r="H81" s="148"/>
      <c r="I81" s="149"/>
      <c r="J81" s="104"/>
      <c r="K81" s="77"/>
      <c r="L81" s="74"/>
      <c r="M81" s="53"/>
      <c r="N81" s="110">
        <f t="shared" si="8"/>
      </c>
      <c r="O81" s="111"/>
      <c r="P81" s="66"/>
      <c r="Q81" s="67"/>
      <c r="R81" s="52"/>
      <c r="S81" s="129">
        <f>IF(R81="","",LOOKUP(R81,'工種番号'!$C$4:$C$55,'工種番号'!$D$4:$D$55))</f>
      </c>
      <c r="T81" s="130"/>
      <c r="U81" s="131">
        <f t="shared" si="9"/>
      </c>
      <c r="V81" s="132"/>
      <c r="W81" s="34"/>
      <c r="X81" s="3"/>
      <c r="AG81" s="4">
        <f t="shared" si="4"/>
      </c>
    </row>
    <row r="82" spans="1:33" ht="21.75" customHeight="1">
      <c r="A82" s="11"/>
      <c r="B82" s="2"/>
      <c r="C82" s="120" t="s">
        <v>10</v>
      </c>
      <c r="D82" s="121"/>
      <c r="E82" s="37" t="s">
        <v>15</v>
      </c>
      <c r="F82" s="120" t="s">
        <v>16</v>
      </c>
      <c r="G82" s="122"/>
      <c r="H82" s="122"/>
      <c r="I82" s="122"/>
      <c r="J82" s="83"/>
      <c r="K82" s="37" t="s">
        <v>17</v>
      </c>
      <c r="L82" s="37" t="s">
        <v>18</v>
      </c>
      <c r="M82" s="54" t="s">
        <v>19</v>
      </c>
      <c r="N82" s="123" t="s">
        <v>20</v>
      </c>
      <c r="O82" s="124"/>
      <c r="P82" s="68"/>
      <c r="Q82" s="67"/>
      <c r="R82" s="125" t="s">
        <v>21</v>
      </c>
      <c r="S82" s="126"/>
      <c r="T82" s="126"/>
      <c r="U82" s="127" t="s">
        <v>22</v>
      </c>
      <c r="V82" s="127"/>
      <c r="W82" s="128"/>
      <c r="X82" s="3"/>
      <c r="AG82" s="4">
        <f t="shared" si="4"/>
      </c>
    </row>
    <row r="83" spans="1:33" ht="21.75" customHeight="1">
      <c r="A83" s="11">
        <f t="shared" si="5"/>
        <v>0</v>
      </c>
      <c r="B83" s="2"/>
      <c r="C83" s="18"/>
      <c r="D83" s="48">
        <f>IF(ISNUMBER(C83),LOOKUP(C83,'工種番号'!$C$4:$C$55,'工種番号'!$D$4:$D$55),"")</f>
      </c>
      <c r="E83" s="55"/>
      <c r="F83" s="133"/>
      <c r="G83" s="148"/>
      <c r="H83" s="148"/>
      <c r="I83" s="149"/>
      <c r="J83" s="104"/>
      <c r="K83" s="77"/>
      <c r="L83" s="74"/>
      <c r="M83" s="53"/>
      <c r="N83" s="110">
        <f aca="true" t="shared" si="10" ref="N83:N105">IF(ISBLANK(M83),"",ROUND(K83*M83,0))</f>
      </c>
      <c r="O83" s="111"/>
      <c r="P83" s="66"/>
      <c r="Q83" s="67"/>
      <c r="R83" s="38"/>
      <c r="S83" s="112">
        <f>IF(R83="","",LOOKUP(R83,'工種番号'!$C$4:$C$55,'工種番号'!$D$4:$D$55))</f>
      </c>
      <c r="T83" s="113"/>
      <c r="U83" s="114"/>
      <c r="V83" s="115"/>
      <c r="W83" s="33"/>
      <c r="X83" s="3"/>
      <c r="AG83" s="4">
        <f t="shared" si="4"/>
      </c>
    </row>
    <row r="84" spans="1:33" ht="21.75" customHeight="1">
      <c r="A84" s="11">
        <f t="shared" si="5"/>
        <v>0</v>
      </c>
      <c r="B84" s="2"/>
      <c r="C84" s="27"/>
      <c r="D84" s="49">
        <f>IF(ISNUMBER(C84),LOOKUP(C84,'工種番号'!$C$4:$C$55,'工種番号'!$D$4:$D$55),"")</f>
      </c>
      <c r="E84" s="55"/>
      <c r="F84" s="133"/>
      <c r="G84" s="148"/>
      <c r="H84" s="148"/>
      <c r="I84" s="149"/>
      <c r="J84" s="104"/>
      <c r="K84" s="77"/>
      <c r="L84" s="74"/>
      <c r="M84" s="53"/>
      <c r="N84" s="110">
        <f t="shared" si="10"/>
      </c>
      <c r="O84" s="111"/>
      <c r="P84" s="66"/>
      <c r="Q84" s="67"/>
      <c r="R84" s="38"/>
      <c r="S84" s="112">
        <f>IF(R84="","",LOOKUP(R84,'工種番号'!$C$4:$C$55,'工種番号'!$D$4:$D$55))</f>
      </c>
      <c r="T84" s="113"/>
      <c r="U84" s="114"/>
      <c r="V84" s="115"/>
      <c r="W84" s="33"/>
      <c r="X84" s="3"/>
      <c r="AG84" s="4">
        <f t="shared" si="4"/>
      </c>
    </row>
    <row r="85" spans="1:33" ht="21.75" customHeight="1">
      <c r="A85" s="11">
        <f t="shared" si="5"/>
        <v>0</v>
      </c>
      <c r="B85" s="2"/>
      <c r="C85" s="27"/>
      <c r="D85" s="49">
        <f>IF(ISNUMBER(C85),LOOKUP(C85,'工種番号'!$C$4:$C$55,'工種番号'!$D$4:$D$55),"")</f>
      </c>
      <c r="E85" s="55"/>
      <c r="F85" s="133"/>
      <c r="G85" s="148"/>
      <c r="H85" s="148"/>
      <c r="I85" s="149"/>
      <c r="J85" s="104"/>
      <c r="K85" s="77"/>
      <c r="L85" s="74"/>
      <c r="M85" s="53"/>
      <c r="N85" s="110">
        <f t="shared" si="10"/>
      </c>
      <c r="O85" s="111"/>
      <c r="P85" s="66"/>
      <c r="Q85" s="67"/>
      <c r="R85" s="38"/>
      <c r="S85" s="112">
        <f>IF(R85="","",LOOKUP(R85,'工種番号'!$C$4:$C$55,'工種番号'!$D$4:$D$55))</f>
      </c>
      <c r="T85" s="113"/>
      <c r="U85" s="114"/>
      <c r="V85" s="115"/>
      <c r="W85" s="33"/>
      <c r="X85" s="3"/>
      <c r="AG85" s="4">
        <f t="shared" si="4"/>
      </c>
    </row>
    <row r="86" spans="1:24" ht="21.75" customHeight="1">
      <c r="A86" s="11">
        <f t="shared" si="5"/>
        <v>0</v>
      </c>
      <c r="B86" s="2"/>
      <c r="C86" s="27"/>
      <c r="D86" s="49">
        <f>IF(ISNUMBER(C86),LOOKUP(C86,'工種番号'!$C$4:$C$55,'工種番号'!$D$4:$D$55),"")</f>
      </c>
      <c r="E86" s="55"/>
      <c r="F86" s="133"/>
      <c r="G86" s="148"/>
      <c r="H86" s="148"/>
      <c r="I86" s="149"/>
      <c r="J86" s="104"/>
      <c r="K86" s="77"/>
      <c r="L86" s="74"/>
      <c r="M86" s="53"/>
      <c r="N86" s="110">
        <f t="shared" si="10"/>
      </c>
      <c r="O86" s="111"/>
      <c r="P86" s="66"/>
      <c r="Q86" s="67"/>
      <c r="R86" s="39"/>
      <c r="S86" s="112">
        <f>IF(R86="","",LOOKUP(R86,'工種番号'!$C$4:$C$55,'工種番号'!$D$4:$D$55))</f>
      </c>
      <c r="T86" s="113"/>
      <c r="U86" s="114"/>
      <c r="V86" s="115"/>
      <c r="W86" s="33"/>
      <c r="X86" s="3"/>
    </row>
    <row r="87" spans="1:24" ht="21.75" customHeight="1">
      <c r="A87" s="11">
        <f t="shared" si="5"/>
        <v>0</v>
      </c>
      <c r="B87" s="2"/>
      <c r="C87" s="27"/>
      <c r="D87" s="49">
        <f>IF(ISNUMBER(C87),LOOKUP(C87,'工種番号'!$C$4:$C$55,'工種番号'!$D$4:$D$55),"")</f>
      </c>
      <c r="E87" s="55"/>
      <c r="F87" s="133"/>
      <c r="G87" s="148"/>
      <c r="H87" s="148"/>
      <c r="I87" s="149"/>
      <c r="J87" s="104"/>
      <c r="K87" s="77"/>
      <c r="L87" s="74"/>
      <c r="M87" s="53"/>
      <c r="N87" s="110">
        <f t="shared" si="10"/>
      </c>
      <c r="O87" s="111"/>
      <c r="P87" s="66"/>
      <c r="Q87" s="67"/>
      <c r="R87" s="39"/>
      <c r="S87" s="112">
        <f>IF(R87="","",LOOKUP(R87,'工種番号'!$C$4:$C$55,'工種番号'!$D$4:$D$55))</f>
      </c>
      <c r="T87" s="113"/>
      <c r="U87" s="114"/>
      <c r="V87" s="115"/>
      <c r="W87" s="33"/>
      <c r="X87" s="3"/>
    </row>
    <row r="88" spans="1:24" ht="21.75" customHeight="1">
      <c r="A88" s="11">
        <f t="shared" si="5"/>
        <v>0</v>
      </c>
      <c r="B88" s="2"/>
      <c r="C88" s="18"/>
      <c r="D88" s="49">
        <f>IF(ISNUMBER(C88),LOOKUP(C88,'工種番号'!$C$4:$C$55,'工種番号'!$D$4:$D$55),"")</f>
      </c>
      <c r="E88" s="55"/>
      <c r="F88" s="133"/>
      <c r="G88" s="148"/>
      <c r="H88" s="148"/>
      <c r="I88" s="149"/>
      <c r="J88" s="104"/>
      <c r="K88" s="77"/>
      <c r="L88" s="74"/>
      <c r="M88" s="53"/>
      <c r="N88" s="110">
        <f t="shared" si="10"/>
      </c>
      <c r="O88" s="111"/>
      <c r="P88" s="66"/>
      <c r="Q88" s="67"/>
      <c r="R88" s="39"/>
      <c r="S88" s="112">
        <f>IF(R88="","",LOOKUP(R88,'工種番号'!$C$4:$C$55,'工種番号'!$D$4:$D$55))</f>
      </c>
      <c r="T88" s="113"/>
      <c r="U88" s="114"/>
      <c r="V88" s="115"/>
      <c r="W88" s="33"/>
      <c r="X88" s="3"/>
    </row>
    <row r="89" spans="1:24" ht="21.75" customHeight="1">
      <c r="A89" s="11">
        <f t="shared" si="5"/>
        <v>0</v>
      </c>
      <c r="B89" s="2"/>
      <c r="C89" s="27"/>
      <c r="D89" s="49">
        <f>IF(ISNUMBER(C89),LOOKUP(C89,'工種番号'!$C$4:$C$55,'工種番号'!$D$4:$D$55),"")</f>
      </c>
      <c r="E89" s="55"/>
      <c r="F89" s="133"/>
      <c r="G89" s="148"/>
      <c r="H89" s="148"/>
      <c r="I89" s="149"/>
      <c r="J89" s="104"/>
      <c r="K89" s="77"/>
      <c r="L89" s="74"/>
      <c r="M89" s="53"/>
      <c r="N89" s="110">
        <f t="shared" si="10"/>
      </c>
      <c r="O89" s="111"/>
      <c r="P89" s="66"/>
      <c r="Q89" s="67"/>
      <c r="R89" s="39"/>
      <c r="S89" s="112">
        <f>IF(R89="","",LOOKUP(R89,'工種番号'!$C$4:$C$55,'工種番号'!$D$4:$D$55))</f>
      </c>
      <c r="T89" s="113"/>
      <c r="U89" s="114"/>
      <c r="V89" s="115"/>
      <c r="W89" s="33"/>
      <c r="X89" s="3"/>
    </row>
    <row r="90" spans="1:24" ht="21.75" customHeight="1">
      <c r="A90" s="11">
        <f t="shared" si="5"/>
        <v>0</v>
      </c>
      <c r="B90" s="2"/>
      <c r="C90" s="27"/>
      <c r="D90" s="49">
        <f>IF(ISNUMBER(C90),LOOKUP(C90,'工種番号'!$C$4:$C$55,'工種番号'!$D$4:$D$55),"")</f>
      </c>
      <c r="E90" s="55"/>
      <c r="F90" s="133"/>
      <c r="G90" s="148"/>
      <c r="H90" s="148"/>
      <c r="I90" s="149"/>
      <c r="J90" s="104"/>
      <c r="K90" s="77"/>
      <c r="L90" s="74"/>
      <c r="M90" s="53"/>
      <c r="N90" s="110">
        <f t="shared" si="10"/>
      </c>
      <c r="O90" s="111"/>
      <c r="P90" s="66"/>
      <c r="Q90" s="67"/>
      <c r="R90" s="39"/>
      <c r="S90" s="112">
        <f>IF(R90="","",LOOKUP(R90,'工種番号'!$C$4:$C$55,'工種番号'!$D$4:$D$55))</f>
      </c>
      <c r="T90" s="113"/>
      <c r="U90" s="114"/>
      <c r="V90" s="115"/>
      <c r="W90" s="33"/>
      <c r="X90" s="3"/>
    </row>
    <row r="91" spans="1:24" ht="21.75" customHeight="1">
      <c r="A91" s="11">
        <f t="shared" si="5"/>
        <v>0</v>
      </c>
      <c r="B91" s="2"/>
      <c r="C91" s="27"/>
      <c r="D91" s="49">
        <f>IF(ISNUMBER(C91),LOOKUP(C91,'工種番号'!$C$4:$C$55,'工種番号'!$D$4:$D$55),"")</f>
      </c>
      <c r="E91" s="55"/>
      <c r="F91" s="133"/>
      <c r="G91" s="148"/>
      <c r="H91" s="148"/>
      <c r="I91" s="149"/>
      <c r="J91" s="104"/>
      <c r="K91" s="77"/>
      <c r="L91" s="74"/>
      <c r="M91" s="53"/>
      <c r="N91" s="110">
        <f t="shared" si="10"/>
      </c>
      <c r="O91" s="111"/>
      <c r="P91" s="66"/>
      <c r="Q91" s="67"/>
      <c r="R91" s="39"/>
      <c r="S91" s="112">
        <f>IF(R91="","",LOOKUP(R91,'工種番号'!$C$4:$C$55,'工種番号'!$D$4:$D$55))</f>
      </c>
      <c r="T91" s="113"/>
      <c r="U91" s="114"/>
      <c r="V91" s="115"/>
      <c r="W91" s="33"/>
      <c r="X91" s="3"/>
    </row>
    <row r="92" spans="1:24" ht="21.75" customHeight="1">
      <c r="A92" s="11">
        <f t="shared" si="5"/>
        <v>0</v>
      </c>
      <c r="B92" s="2"/>
      <c r="C92" s="27"/>
      <c r="D92" s="49">
        <f>IF(ISNUMBER(C92),LOOKUP(C92,'工種番号'!$C$4:$C$55,'工種番号'!$D$4:$D$55),"")</f>
      </c>
      <c r="E92" s="55"/>
      <c r="F92" s="133"/>
      <c r="G92" s="148"/>
      <c r="H92" s="148"/>
      <c r="I92" s="149"/>
      <c r="J92" s="104"/>
      <c r="K92" s="77"/>
      <c r="L92" s="74"/>
      <c r="M92" s="53"/>
      <c r="N92" s="110">
        <f t="shared" si="10"/>
      </c>
      <c r="O92" s="111"/>
      <c r="P92" s="66"/>
      <c r="Q92" s="67"/>
      <c r="R92" s="40"/>
      <c r="S92" s="112">
        <f>IF(R92="","",LOOKUP(R92,'工種番号'!$C$4:$C$55,'工種番号'!$D$4:$D$55))</f>
      </c>
      <c r="T92" s="113"/>
      <c r="U92" s="114"/>
      <c r="V92" s="115"/>
      <c r="W92" s="33"/>
      <c r="X92" s="3"/>
    </row>
    <row r="93" spans="1:24" ht="21.75" customHeight="1">
      <c r="A93" s="11">
        <f t="shared" si="5"/>
        <v>0</v>
      </c>
      <c r="B93" s="2"/>
      <c r="C93" s="18"/>
      <c r="D93" s="49">
        <f>IF(ISNUMBER(C93),LOOKUP(C93,'工種番号'!$C$4:$C$55,'工種番号'!$D$4:$D$55),"")</f>
      </c>
      <c r="E93" s="55"/>
      <c r="F93" s="133"/>
      <c r="G93" s="148"/>
      <c r="H93" s="148"/>
      <c r="I93" s="149"/>
      <c r="J93" s="104"/>
      <c r="K93" s="77"/>
      <c r="L93" s="74"/>
      <c r="M93" s="53"/>
      <c r="N93" s="110">
        <f t="shared" si="10"/>
      </c>
      <c r="O93" s="111"/>
      <c r="P93" s="66"/>
      <c r="Q93" s="67"/>
      <c r="R93" s="40"/>
      <c r="S93" s="112">
        <f>IF(R93="","",LOOKUP(R93,'工種番号'!$C$4:$C$55,'工種番号'!$D$4:$D$55))</f>
      </c>
      <c r="T93" s="113"/>
      <c r="U93" s="114"/>
      <c r="V93" s="115"/>
      <c r="W93" s="33"/>
      <c r="X93" s="3"/>
    </row>
    <row r="94" spans="1:24" ht="21.75" customHeight="1">
      <c r="A94" s="11">
        <f t="shared" si="5"/>
        <v>0</v>
      </c>
      <c r="B94" s="2"/>
      <c r="C94" s="18"/>
      <c r="D94" s="49">
        <f>IF(ISNUMBER(C94),LOOKUP(C94,'工種番号'!$C$4:$C$55,'工種番号'!$D$4:$D$55),"")</f>
      </c>
      <c r="E94" s="55"/>
      <c r="F94" s="133"/>
      <c r="G94" s="148"/>
      <c r="H94" s="148"/>
      <c r="I94" s="149"/>
      <c r="J94" s="104"/>
      <c r="K94" s="77"/>
      <c r="L94" s="74"/>
      <c r="M94" s="53"/>
      <c r="N94" s="110">
        <f t="shared" si="10"/>
      </c>
      <c r="O94" s="111"/>
      <c r="P94" s="66"/>
      <c r="Q94" s="67"/>
      <c r="R94" s="40"/>
      <c r="S94" s="112">
        <f>IF(R94="","",LOOKUP(R94,'工種番号'!$C$4:$C$55,'工種番号'!$D$4:$D$55))</f>
      </c>
      <c r="T94" s="113"/>
      <c r="U94" s="114"/>
      <c r="V94" s="115"/>
      <c r="W94" s="33"/>
      <c r="X94" s="3"/>
    </row>
    <row r="95" spans="1:24" ht="21.75" customHeight="1">
      <c r="A95" s="11">
        <f t="shared" si="5"/>
        <v>0</v>
      </c>
      <c r="B95" s="2"/>
      <c r="C95" s="27"/>
      <c r="D95" s="49">
        <f>IF(ISNUMBER(C95),LOOKUP(C95,'工種番号'!$C$4:$C$55,'工種番号'!$D$4:$D$55),"")</f>
      </c>
      <c r="E95" s="55"/>
      <c r="F95" s="133"/>
      <c r="G95" s="148"/>
      <c r="H95" s="148"/>
      <c r="I95" s="149"/>
      <c r="J95" s="104"/>
      <c r="K95" s="77"/>
      <c r="L95" s="74"/>
      <c r="M95" s="53"/>
      <c r="N95" s="110">
        <f t="shared" si="10"/>
      </c>
      <c r="O95" s="111"/>
      <c r="P95" s="66"/>
      <c r="Q95" s="67"/>
      <c r="R95" s="40"/>
      <c r="S95" s="112">
        <f>IF(R95="","",LOOKUP(R95,'工種番号'!$C$4:$C$55,'工種番号'!$D$4:$D$55))</f>
      </c>
      <c r="T95" s="113"/>
      <c r="U95" s="114"/>
      <c r="V95" s="115"/>
      <c r="W95" s="33"/>
      <c r="X95" s="3"/>
    </row>
    <row r="96" spans="1:24" ht="21.75" customHeight="1">
      <c r="A96" s="11">
        <f t="shared" si="5"/>
        <v>0</v>
      </c>
      <c r="B96" s="2"/>
      <c r="C96" s="27"/>
      <c r="D96" s="49">
        <f>IF(ISNUMBER(C96),LOOKUP(C96,'工種番号'!$C$4:$C$55,'工種番号'!$D$4:$D$55),"")</f>
      </c>
      <c r="E96" s="55"/>
      <c r="F96" s="133"/>
      <c r="G96" s="148"/>
      <c r="H96" s="148"/>
      <c r="I96" s="149"/>
      <c r="J96" s="104"/>
      <c r="K96" s="77"/>
      <c r="L96" s="74"/>
      <c r="M96" s="53"/>
      <c r="N96" s="110">
        <f t="shared" si="10"/>
      </c>
      <c r="O96" s="111"/>
      <c r="P96" s="66"/>
      <c r="Q96" s="67"/>
      <c r="R96" s="40"/>
      <c r="S96" s="112">
        <f>IF(R96="","",LOOKUP(R96,'工種番号'!$C$4:$C$55,'工種番号'!$D$4:$D$55))</f>
      </c>
      <c r="T96" s="113"/>
      <c r="U96" s="114"/>
      <c r="V96" s="115"/>
      <c r="W96" s="33"/>
      <c r="X96" s="3"/>
    </row>
    <row r="97" spans="1:24" ht="21.75" customHeight="1">
      <c r="A97" s="11">
        <f t="shared" si="5"/>
        <v>0</v>
      </c>
      <c r="B97" s="2"/>
      <c r="C97" s="27"/>
      <c r="D97" s="49">
        <f>IF(ISNUMBER(C97),LOOKUP(C97,'工種番号'!$C$4:$C$55,'工種番号'!$D$4:$D$55),"")</f>
      </c>
      <c r="E97" s="55"/>
      <c r="F97" s="133"/>
      <c r="G97" s="148"/>
      <c r="H97" s="148"/>
      <c r="I97" s="149"/>
      <c r="J97" s="104"/>
      <c r="K97" s="77"/>
      <c r="L97" s="74"/>
      <c r="M97" s="53"/>
      <c r="N97" s="110">
        <f t="shared" si="10"/>
      </c>
      <c r="O97" s="111"/>
      <c r="P97" s="66"/>
      <c r="Q97" s="67"/>
      <c r="R97" s="40"/>
      <c r="S97" s="112">
        <f>IF(R97="","",LOOKUP(R97,'工種番号'!$C$4:$C$55,'工種番号'!$D$4:$D$55))</f>
      </c>
      <c r="T97" s="113"/>
      <c r="U97" s="114"/>
      <c r="V97" s="115"/>
      <c r="W97" s="33"/>
      <c r="X97" s="3"/>
    </row>
    <row r="98" spans="1:24" ht="21.75" customHeight="1">
      <c r="A98" s="11">
        <f t="shared" si="5"/>
        <v>0</v>
      </c>
      <c r="B98" s="2"/>
      <c r="C98" s="27"/>
      <c r="D98" s="49">
        <f>IF(ISNUMBER(C98),LOOKUP(C98,'工種番号'!$C$4:$C$55,'工種番号'!$D$4:$D$55),"")</f>
      </c>
      <c r="E98" s="55"/>
      <c r="F98" s="133"/>
      <c r="G98" s="148"/>
      <c r="H98" s="148"/>
      <c r="I98" s="149"/>
      <c r="J98" s="104"/>
      <c r="K98" s="77"/>
      <c r="L98" s="74"/>
      <c r="M98" s="53"/>
      <c r="N98" s="110">
        <f t="shared" si="10"/>
      </c>
      <c r="O98" s="111"/>
      <c r="P98" s="66"/>
      <c r="Q98" s="67"/>
      <c r="R98" s="40"/>
      <c r="S98" s="112">
        <f>IF(R98="","",LOOKUP(R98,'工種番号'!$C$4:$C$55,'工種番号'!$D$4:$D$55))</f>
      </c>
      <c r="T98" s="113"/>
      <c r="U98" s="114"/>
      <c r="V98" s="115"/>
      <c r="W98" s="33"/>
      <c r="X98" s="3"/>
    </row>
    <row r="99" spans="1:24" ht="21.75" customHeight="1">
      <c r="A99" s="11">
        <f aca="true" t="shared" si="11" ref="A99:A160">C99</f>
        <v>0</v>
      </c>
      <c r="B99" s="2"/>
      <c r="C99" s="27"/>
      <c r="D99" s="49">
        <f>IF(ISNUMBER(C99),LOOKUP(C99,'工種番号'!$C$4:$C$55,'工種番号'!$D$4:$D$55),"")</f>
      </c>
      <c r="E99" s="55"/>
      <c r="F99" s="133"/>
      <c r="G99" s="148"/>
      <c r="H99" s="148"/>
      <c r="I99" s="149"/>
      <c r="J99" s="104"/>
      <c r="K99" s="77"/>
      <c r="L99" s="74"/>
      <c r="M99" s="53"/>
      <c r="N99" s="110">
        <f t="shared" si="10"/>
      </c>
      <c r="O99" s="111"/>
      <c r="P99" s="66"/>
      <c r="Q99" s="67"/>
      <c r="R99" s="40"/>
      <c r="S99" s="112">
        <f>IF(R99="","",LOOKUP(R99,'工種番号'!$C$4:$C$55,'工種番号'!$D$4:$D$55))</f>
      </c>
      <c r="T99" s="113"/>
      <c r="U99" s="114"/>
      <c r="V99" s="115"/>
      <c r="W99" s="33"/>
      <c r="X99" s="3"/>
    </row>
    <row r="100" spans="1:24" ht="21.75" customHeight="1">
      <c r="A100" s="11">
        <f t="shared" si="11"/>
        <v>0</v>
      </c>
      <c r="B100" s="2"/>
      <c r="C100" s="18"/>
      <c r="D100" s="49">
        <f>IF(ISNUMBER(C100),LOOKUP(C100,'工種番号'!$C$4:$C$55,'工種番号'!$D$4:$D$55),"")</f>
      </c>
      <c r="E100" s="55"/>
      <c r="F100" s="133"/>
      <c r="G100" s="148"/>
      <c r="H100" s="148"/>
      <c r="I100" s="149"/>
      <c r="J100" s="104"/>
      <c r="K100" s="77"/>
      <c r="L100" s="74"/>
      <c r="M100" s="53"/>
      <c r="N100" s="110">
        <f t="shared" si="10"/>
      </c>
      <c r="O100" s="111"/>
      <c r="P100" s="66"/>
      <c r="Q100" s="67"/>
      <c r="R100" s="40"/>
      <c r="S100" s="112">
        <f>IF(R100="","",LOOKUP(R100,'工種番号'!$C$4:$C$55,'工種番号'!$D$4:$D$55))</f>
      </c>
      <c r="T100" s="113"/>
      <c r="U100" s="114"/>
      <c r="V100" s="115"/>
      <c r="W100" s="33"/>
      <c r="X100" s="3"/>
    </row>
    <row r="101" spans="1:24" ht="21.75" customHeight="1">
      <c r="A101" s="11">
        <f t="shared" si="11"/>
        <v>0</v>
      </c>
      <c r="B101" s="2"/>
      <c r="C101" s="18"/>
      <c r="D101" s="49">
        <f>IF(ISNUMBER(C101),LOOKUP(C101,'工種番号'!$C$4:$C$55,'工種番号'!$D$4:$D$55),"")</f>
      </c>
      <c r="E101" s="55"/>
      <c r="F101" s="133"/>
      <c r="G101" s="148"/>
      <c r="H101" s="148"/>
      <c r="I101" s="149"/>
      <c r="J101" s="104"/>
      <c r="K101" s="77"/>
      <c r="L101" s="74"/>
      <c r="M101" s="53"/>
      <c r="N101" s="110">
        <f t="shared" si="10"/>
      </c>
      <c r="O101" s="111"/>
      <c r="P101" s="66"/>
      <c r="Q101" s="67"/>
      <c r="R101" s="40"/>
      <c r="S101" s="112">
        <f>IF(R101="","",LOOKUP(R101,'工種番号'!$C$4:$C$55,'工種番号'!$D$4:$D$55))</f>
      </c>
      <c r="T101" s="113"/>
      <c r="U101" s="114"/>
      <c r="V101" s="115"/>
      <c r="W101" s="33"/>
      <c r="X101" s="3"/>
    </row>
    <row r="102" spans="1:24" ht="21.75" customHeight="1">
      <c r="A102" s="11">
        <f t="shared" si="11"/>
        <v>0</v>
      </c>
      <c r="B102" s="2"/>
      <c r="C102" s="18"/>
      <c r="D102" s="49">
        <f>IF(ISNUMBER(C102),LOOKUP(C102,'工種番号'!$C$4:$C$55,'工種番号'!$D$4:$D$55),"")</f>
      </c>
      <c r="E102" s="55"/>
      <c r="F102" s="133"/>
      <c r="G102" s="148"/>
      <c r="H102" s="148"/>
      <c r="I102" s="149"/>
      <c r="J102" s="104"/>
      <c r="K102" s="77"/>
      <c r="L102" s="74"/>
      <c r="M102" s="53"/>
      <c r="N102" s="110">
        <f t="shared" si="10"/>
      </c>
      <c r="O102" s="111"/>
      <c r="P102" s="66"/>
      <c r="Q102" s="67"/>
      <c r="R102" s="40"/>
      <c r="S102" s="112">
        <f>IF(R102="","",LOOKUP(R102,'工種番号'!$C$4:$C$55,'工種番号'!$D$4:$D$55))</f>
      </c>
      <c r="T102" s="113"/>
      <c r="U102" s="114"/>
      <c r="V102" s="115"/>
      <c r="W102" s="33"/>
      <c r="X102" s="3"/>
    </row>
    <row r="103" spans="1:24" ht="21.75" customHeight="1">
      <c r="A103" s="11">
        <f t="shared" si="11"/>
        <v>0</v>
      </c>
      <c r="B103" s="2"/>
      <c r="C103" s="27"/>
      <c r="D103" s="49">
        <f>IF(ISNUMBER(C103),LOOKUP(C103,'工種番号'!$C$4:$C$55,'工種番号'!$D$4:$D$55),"")</f>
      </c>
      <c r="E103" s="55"/>
      <c r="F103" s="133"/>
      <c r="G103" s="148"/>
      <c r="H103" s="148"/>
      <c r="I103" s="149"/>
      <c r="J103" s="104"/>
      <c r="K103" s="77"/>
      <c r="L103" s="74"/>
      <c r="M103" s="53"/>
      <c r="N103" s="110">
        <f t="shared" si="10"/>
      </c>
      <c r="O103" s="111"/>
      <c r="P103" s="66"/>
      <c r="Q103" s="67"/>
      <c r="R103" s="40"/>
      <c r="S103" s="112">
        <f>IF(R103="","",LOOKUP(R103,'工種番号'!$C$4:$C$55,'工種番号'!$D$4:$D$55))</f>
      </c>
      <c r="T103" s="113"/>
      <c r="U103" s="114"/>
      <c r="V103" s="115"/>
      <c r="W103" s="33"/>
      <c r="X103" s="3"/>
    </row>
    <row r="104" spans="1:24" ht="21.75" customHeight="1">
      <c r="A104" s="11">
        <f t="shared" si="11"/>
        <v>0</v>
      </c>
      <c r="B104" s="2"/>
      <c r="C104" s="27"/>
      <c r="D104" s="49">
        <f>IF(ISNUMBER(C104),LOOKUP(C104,'工種番号'!$C$4:$C$55,'工種番号'!$D$4:$D$55),"")</f>
      </c>
      <c r="E104" s="55"/>
      <c r="F104" s="133"/>
      <c r="G104" s="148"/>
      <c r="H104" s="148"/>
      <c r="I104" s="149"/>
      <c r="J104" s="104"/>
      <c r="K104" s="77"/>
      <c r="L104" s="74"/>
      <c r="M104" s="53"/>
      <c r="N104" s="110">
        <f t="shared" si="10"/>
      </c>
      <c r="O104" s="111"/>
      <c r="P104" s="66"/>
      <c r="Q104" s="67"/>
      <c r="R104" s="40"/>
      <c r="S104" s="112">
        <f>IF(R104="","",LOOKUP(R104,'工種番号'!$C$4:$C$55,'工種番号'!$D$4:$D$55))</f>
      </c>
      <c r="T104" s="113"/>
      <c r="U104" s="114"/>
      <c r="V104" s="115"/>
      <c r="W104" s="33"/>
      <c r="X104" s="3"/>
    </row>
    <row r="105" spans="1:24" ht="21.75" customHeight="1" thickBot="1">
      <c r="A105" s="11">
        <f t="shared" si="11"/>
        <v>0</v>
      </c>
      <c r="B105" s="2"/>
      <c r="C105" s="18"/>
      <c r="D105" s="49">
        <f>IF(ISNUMBER(C105),LOOKUP(C105,'工種番号'!$C$4:$C$55,'工種番号'!$D$4:$D$55),"")</f>
      </c>
      <c r="E105" s="55"/>
      <c r="F105" s="133"/>
      <c r="G105" s="148"/>
      <c r="H105" s="148"/>
      <c r="I105" s="149"/>
      <c r="J105" s="104"/>
      <c r="K105" s="77"/>
      <c r="L105" s="74"/>
      <c r="M105" s="53"/>
      <c r="N105" s="110">
        <f t="shared" si="10"/>
      </c>
      <c r="O105" s="111"/>
      <c r="P105" s="66"/>
      <c r="Q105" s="67"/>
      <c r="R105" s="52"/>
      <c r="S105" s="129">
        <f>IF(R105="","",LOOKUP(R105,'工種番号'!$C$4:$C$55,'工種番号'!$D$4:$D$55))</f>
      </c>
      <c r="T105" s="130"/>
      <c r="U105" s="131"/>
      <c r="V105" s="132"/>
      <c r="W105" s="34"/>
      <c r="X105" s="3"/>
    </row>
    <row r="106" spans="1:24" ht="21.75" customHeight="1">
      <c r="A106" s="11"/>
      <c r="B106" s="2"/>
      <c r="C106" s="120" t="s">
        <v>10</v>
      </c>
      <c r="D106" s="121"/>
      <c r="E106" s="37" t="s">
        <v>15</v>
      </c>
      <c r="F106" s="120" t="s">
        <v>16</v>
      </c>
      <c r="G106" s="122"/>
      <c r="H106" s="122"/>
      <c r="I106" s="122"/>
      <c r="J106" s="83"/>
      <c r="K106" s="37" t="s">
        <v>17</v>
      </c>
      <c r="L106" s="37" t="s">
        <v>18</v>
      </c>
      <c r="M106" s="54" t="s">
        <v>19</v>
      </c>
      <c r="N106" s="123" t="s">
        <v>20</v>
      </c>
      <c r="O106" s="124"/>
      <c r="P106" s="68"/>
      <c r="Q106" s="67"/>
      <c r="R106" s="125" t="s">
        <v>21</v>
      </c>
      <c r="S106" s="126"/>
      <c r="T106" s="126"/>
      <c r="U106" s="127" t="s">
        <v>22</v>
      </c>
      <c r="V106" s="127"/>
      <c r="W106" s="128"/>
      <c r="X106" s="3"/>
    </row>
    <row r="107" spans="1:24" ht="21.75" customHeight="1">
      <c r="A107" s="11">
        <f t="shared" si="11"/>
        <v>0</v>
      </c>
      <c r="B107" s="2"/>
      <c r="C107" s="18"/>
      <c r="D107" s="48">
        <f>IF(ISNUMBER(C107),LOOKUP(C107,'工種番号'!$C$4:$C$55,'工種番号'!$D$4:$D$55),"")</f>
      </c>
      <c r="E107" s="55"/>
      <c r="F107" s="133"/>
      <c r="G107" s="148"/>
      <c r="H107" s="148"/>
      <c r="I107" s="149"/>
      <c r="J107" s="104"/>
      <c r="K107" s="77"/>
      <c r="L107" s="74"/>
      <c r="M107" s="53"/>
      <c r="N107" s="110">
        <f aca="true" t="shared" si="12" ref="N107:N129">IF(ISBLANK(M107),"",ROUND(K107*M107,0))</f>
      </c>
      <c r="O107" s="111"/>
      <c r="P107" s="66"/>
      <c r="Q107" s="67"/>
      <c r="R107" s="38"/>
      <c r="S107" s="112">
        <f>IF(R107="","",LOOKUP(R107,'工種番号'!$C$4:$C$55,'工種番号'!$D$4:$D$55))</f>
      </c>
      <c r="T107" s="113"/>
      <c r="U107" s="114"/>
      <c r="V107" s="115"/>
      <c r="W107" s="33"/>
      <c r="X107" s="3"/>
    </row>
    <row r="108" spans="1:24" ht="21.75" customHeight="1">
      <c r="A108" s="11">
        <f t="shared" si="11"/>
        <v>0</v>
      </c>
      <c r="B108" s="2"/>
      <c r="C108" s="27"/>
      <c r="D108" s="49">
        <f>IF(ISNUMBER(C108),LOOKUP(C108,'工種番号'!$C$4:$C$55,'工種番号'!$D$4:$D$55),"")</f>
      </c>
      <c r="E108" s="55"/>
      <c r="F108" s="133"/>
      <c r="G108" s="148"/>
      <c r="H108" s="148"/>
      <c r="I108" s="149"/>
      <c r="J108" s="104"/>
      <c r="K108" s="77"/>
      <c r="L108" s="74"/>
      <c r="M108" s="53"/>
      <c r="N108" s="110">
        <f t="shared" si="12"/>
      </c>
      <c r="O108" s="111"/>
      <c r="P108" s="66"/>
      <c r="Q108" s="67"/>
      <c r="R108" s="38"/>
      <c r="S108" s="112">
        <f>IF(R108="","",LOOKUP(R108,'工種番号'!$C$4:$C$55,'工種番号'!$D$4:$D$55))</f>
      </c>
      <c r="T108" s="113"/>
      <c r="U108" s="114"/>
      <c r="V108" s="115"/>
      <c r="W108" s="33"/>
      <c r="X108" s="3"/>
    </row>
    <row r="109" spans="1:24" ht="21.75" customHeight="1">
      <c r="A109" s="11">
        <f t="shared" si="11"/>
        <v>0</v>
      </c>
      <c r="B109" s="2"/>
      <c r="C109" s="27"/>
      <c r="D109" s="49">
        <f>IF(ISNUMBER(C109),LOOKUP(C109,'工種番号'!$C$4:$C$55,'工種番号'!$D$4:$D$55),"")</f>
      </c>
      <c r="E109" s="55"/>
      <c r="F109" s="133"/>
      <c r="G109" s="148"/>
      <c r="H109" s="148"/>
      <c r="I109" s="149"/>
      <c r="J109" s="104"/>
      <c r="K109" s="77"/>
      <c r="L109" s="74"/>
      <c r="M109" s="53"/>
      <c r="N109" s="110">
        <f t="shared" si="12"/>
      </c>
      <c r="O109" s="111"/>
      <c r="P109" s="66"/>
      <c r="Q109" s="67"/>
      <c r="R109" s="38"/>
      <c r="S109" s="112">
        <f>IF(R109="","",LOOKUP(R109,'工種番号'!$C$4:$C$55,'工種番号'!$D$4:$D$55))</f>
      </c>
      <c r="T109" s="113"/>
      <c r="U109" s="114"/>
      <c r="V109" s="115"/>
      <c r="W109" s="33"/>
      <c r="X109" s="3"/>
    </row>
    <row r="110" spans="1:24" ht="21.75" customHeight="1">
      <c r="A110" s="11">
        <f t="shared" si="11"/>
        <v>0</v>
      </c>
      <c r="B110" s="2"/>
      <c r="C110" s="27"/>
      <c r="D110" s="49">
        <f>IF(ISNUMBER(C110),LOOKUP(C110,'工種番号'!$C$4:$C$55,'工種番号'!$D$4:$D$55),"")</f>
      </c>
      <c r="E110" s="55"/>
      <c r="F110" s="133"/>
      <c r="G110" s="148"/>
      <c r="H110" s="148"/>
      <c r="I110" s="149"/>
      <c r="J110" s="104"/>
      <c r="K110" s="77"/>
      <c r="L110" s="74"/>
      <c r="M110" s="53"/>
      <c r="N110" s="110">
        <f t="shared" si="12"/>
      </c>
      <c r="O110" s="111"/>
      <c r="P110" s="66"/>
      <c r="Q110" s="67"/>
      <c r="R110" s="39"/>
      <c r="S110" s="112">
        <f>IF(R110="","",LOOKUP(R110,'工種番号'!$C$4:$C$55,'工種番号'!$D$4:$D$55))</f>
      </c>
      <c r="T110" s="113"/>
      <c r="U110" s="114"/>
      <c r="V110" s="115"/>
      <c r="W110" s="33"/>
      <c r="X110" s="3"/>
    </row>
    <row r="111" spans="1:24" ht="21.75" customHeight="1">
      <c r="A111" s="11">
        <f t="shared" si="11"/>
        <v>0</v>
      </c>
      <c r="B111" s="2"/>
      <c r="C111" s="27"/>
      <c r="D111" s="49">
        <f>IF(ISNUMBER(C111),LOOKUP(C111,'工種番号'!$C$4:$C$55,'工種番号'!$D$4:$D$55),"")</f>
      </c>
      <c r="E111" s="55"/>
      <c r="F111" s="133"/>
      <c r="G111" s="148"/>
      <c r="H111" s="148"/>
      <c r="I111" s="149"/>
      <c r="J111" s="104"/>
      <c r="K111" s="77"/>
      <c r="L111" s="74"/>
      <c r="M111" s="53"/>
      <c r="N111" s="110">
        <f t="shared" si="12"/>
      </c>
      <c r="O111" s="111"/>
      <c r="P111" s="66"/>
      <c r="Q111" s="67"/>
      <c r="R111" s="39"/>
      <c r="S111" s="112">
        <f>IF(R111="","",LOOKUP(R111,'工種番号'!$C$4:$C$55,'工種番号'!$D$4:$D$55))</f>
      </c>
      <c r="T111" s="113"/>
      <c r="U111" s="114"/>
      <c r="V111" s="115"/>
      <c r="W111" s="33"/>
      <c r="X111" s="3"/>
    </row>
    <row r="112" spans="1:24" ht="21.75" customHeight="1">
      <c r="A112" s="11">
        <f t="shared" si="11"/>
        <v>0</v>
      </c>
      <c r="B112" s="2"/>
      <c r="C112" s="18"/>
      <c r="D112" s="49">
        <f>IF(ISNUMBER(C112),LOOKUP(C112,'工種番号'!$C$4:$C$55,'工種番号'!$D$4:$D$55),"")</f>
      </c>
      <c r="E112" s="55"/>
      <c r="F112" s="133"/>
      <c r="G112" s="148"/>
      <c r="H112" s="148"/>
      <c r="I112" s="149"/>
      <c r="J112" s="104"/>
      <c r="K112" s="77"/>
      <c r="L112" s="74"/>
      <c r="M112" s="53"/>
      <c r="N112" s="110">
        <f t="shared" si="12"/>
      </c>
      <c r="O112" s="111"/>
      <c r="P112" s="66"/>
      <c r="Q112" s="67"/>
      <c r="R112" s="39"/>
      <c r="S112" s="112">
        <f>IF(R112="","",LOOKUP(R112,'工種番号'!$C$4:$C$55,'工種番号'!$D$4:$D$55))</f>
      </c>
      <c r="T112" s="113"/>
      <c r="U112" s="114"/>
      <c r="V112" s="115"/>
      <c r="W112" s="33"/>
      <c r="X112" s="3"/>
    </row>
    <row r="113" spans="1:24" ht="21.75" customHeight="1">
      <c r="A113" s="11">
        <f t="shared" si="11"/>
        <v>0</v>
      </c>
      <c r="B113" s="2"/>
      <c r="C113" s="27"/>
      <c r="D113" s="49">
        <f>IF(ISNUMBER(C113),LOOKUP(C113,'工種番号'!$C$4:$C$55,'工種番号'!$D$4:$D$55),"")</f>
      </c>
      <c r="E113" s="55"/>
      <c r="F113" s="133"/>
      <c r="G113" s="148"/>
      <c r="H113" s="148"/>
      <c r="I113" s="149"/>
      <c r="J113" s="104"/>
      <c r="K113" s="77"/>
      <c r="L113" s="74"/>
      <c r="M113" s="53"/>
      <c r="N113" s="110">
        <f t="shared" si="12"/>
      </c>
      <c r="O113" s="111"/>
      <c r="P113" s="66"/>
      <c r="Q113" s="67"/>
      <c r="R113" s="39"/>
      <c r="S113" s="112">
        <f>IF(R113="","",LOOKUP(R113,'工種番号'!$C$4:$C$55,'工種番号'!$D$4:$D$55))</f>
      </c>
      <c r="T113" s="113"/>
      <c r="U113" s="114"/>
      <c r="V113" s="115"/>
      <c r="W113" s="33"/>
      <c r="X113" s="3"/>
    </row>
    <row r="114" spans="1:24" ht="21.75" customHeight="1">
      <c r="A114" s="11">
        <f t="shared" si="11"/>
        <v>0</v>
      </c>
      <c r="B114" s="2"/>
      <c r="C114" s="27"/>
      <c r="D114" s="49">
        <f>IF(ISNUMBER(C114),LOOKUP(C114,'工種番号'!$C$4:$C$55,'工種番号'!$D$4:$D$55),"")</f>
      </c>
      <c r="E114" s="55"/>
      <c r="F114" s="133"/>
      <c r="G114" s="148"/>
      <c r="H114" s="148"/>
      <c r="I114" s="149"/>
      <c r="J114" s="104"/>
      <c r="K114" s="77"/>
      <c r="L114" s="74"/>
      <c r="M114" s="53"/>
      <c r="N114" s="110">
        <f t="shared" si="12"/>
      </c>
      <c r="O114" s="111"/>
      <c r="P114" s="66"/>
      <c r="Q114" s="67"/>
      <c r="R114" s="39"/>
      <c r="S114" s="112">
        <f>IF(R114="","",LOOKUP(R114,'工種番号'!$C$4:$C$55,'工種番号'!$D$4:$D$55))</f>
      </c>
      <c r="T114" s="113"/>
      <c r="U114" s="114"/>
      <c r="V114" s="115"/>
      <c r="W114" s="33"/>
      <c r="X114" s="3"/>
    </row>
    <row r="115" spans="1:24" ht="21.75" customHeight="1">
      <c r="A115" s="11">
        <f t="shared" si="11"/>
        <v>0</v>
      </c>
      <c r="B115" s="2"/>
      <c r="C115" s="27"/>
      <c r="D115" s="49">
        <f>IF(ISNUMBER(C115),LOOKUP(C115,'工種番号'!$C$4:$C$55,'工種番号'!$D$4:$D$55),"")</f>
      </c>
      <c r="E115" s="55"/>
      <c r="F115" s="133"/>
      <c r="G115" s="148"/>
      <c r="H115" s="148"/>
      <c r="I115" s="149"/>
      <c r="J115" s="104"/>
      <c r="K115" s="77"/>
      <c r="L115" s="74"/>
      <c r="M115" s="53"/>
      <c r="N115" s="110">
        <f t="shared" si="12"/>
      </c>
      <c r="O115" s="111"/>
      <c r="P115" s="66"/>
      <c r="Q115" s="67"/>
      <c r="R115" s="39"/>
      <c r="S115" s="112">
        <f>IF(R115="","",LOOKUP(R115,'工種番号'!$C$4:$C$55,'工種番号'!$D$4:$D$55))</f>
      </c>
      <c r="T115" s="113"/>
      <c r="U115" s="114"/>
      <c r="V115" s="115"/>
      <c r="W115" s="33"/>
      <c r="X115" s="3"/>
    </row>
    <row r="116" spans="1:24" ht="21.75" customHeight="1">
      <c r="A116" s="11">
        <f t="shared" si="11"/>
        <v>0</v>
      </c>
      <c r="B116" s="2"/>
      <c r="C116" s="27"/>
      <c r="D116" s="49">
        <f>IF(ISNUMBER(C116),LOOKUP(C116,'工種番号'!$C$4:$C$55,'工種番号'!$D$4:$D$55),"")</f>
      </c>
      <c r="E116" s="55"/>
      <c r="F116" s="133"/>
      <c r="G116" s="148"/>
      <c r="H116" s="148"/>
      <c r="I116" s="149"/>
      <c r="J116" s="104"/>
      <c r="K116" s="77"/>
      <c r="L116" s="74"/>
      <c r="M116" s="53"/>
      <c r="N116" s="110">
        <f t="shared" si="12"/>
      </c>
      <c r="O116" s="111"/>
      <c r="P116" s="66"/>
      <c r="Q116" s="67"/>
      <c r="R116" s="40"/>
      <c r="S116" s="112">
        <f>IF(R116="","",LOOKUP(R116,'工種番号'!$C$4:$C$55,'工種番号'!$D$4:$D$55))</f>
      </c>
      <c r="T116" s="113"/>
      <c r="U116" s="114"/>
      <c r="V116" s="115"/>
      <c r="W116" s="33"/>
      <c r="X116" s="3"/>
    </row>
    <row r="117" spans="1:24" ht="21.75" customHeight="1">
      <c r="A117" s="11">
        <f t="shared" si="11"/>
        <v>0</v>
      </c>
      <c r="B117" s="2"/>
      <c r="C117" s="18"/>
      <c r="D117" s="49">
        <f>IF(ISNUMBER(C117),LOOKUP(C117,'工種番号'!$C$4:$C$55,'工種番号'!$D$4:$D$55),"")</f>
      </c>
      <c r="E117" s="55"/>
      <c r="F117" s="133"/>
      <c r="G117" s="148"/>
      <c r="H117" s="148"/>
      <c r="I117" s="149"/>
      <c r="J117" s="104"/>
      <c r="K117" s="77"/>
      <c r="L117" s="74"/>
      <c r="M117" s="53"/>
      <c r="N117" s="110">
        <f t="shared" si="12"/>
      </c>
      <c r="O117" s="111"/>
      <c r="P117" s="66"/>
      <c r="Q117" s="67"/>
      <c r="R117" s="40"/>
      <c r="S117" s="112">
        <f>IF(R117="","",LOOKUP(R117,'工種番号'!$C$4:$C$55,'工種番号'!$D$4:$D$55))</f>
      </c>
      <c r="T117" s="113"/>
      <c r="U117" s="114"/>
      <c r="V117" s="115"/>
      <c r="W117" s="33"/>
      <c r="X117" s="3"/>
    </row>
    <row r="118" spans="1:24" ht="21.75" customHeight="1">
      <c r="A118" s="11">
        <f t="shared" si="11"/>
        <v>0</v>
      </c>
      <c r="B118" s="2"/>
      <c r="C118" s="18"/>
      <c r="D118" s="49">
        <f>IF(ISNUMBER(C118),LOOKUP(C118,'工種番号'!$C$4:$C$55,'工種番号'!$D$4:$D$55),"")</f>
      </c>
      <c r="E118" s="55"/>
      <c r="F118" s="133"/>
      <c r="G118" s="148"/>
      <c r="H118" s="148"/>
      <c r="I118" s="149"/>
      <c r="J118" s="104"/>
      <c r="K118" s="77"/>
      <c r="L118" s="74"/>
      <c r="M118" s="53"/>
      <c r="N118" s="110">
        <f t="shared" si="12"/>
      </c>
      <c r="O118" s="111"/>
      <c r="P118" s="66"/>
      <c r="Q118" s="67"/>
      <c r="R118" s="40"/>
      <c r="S118" s="112">
        <f>IF(R118="","",LOOKUP(R118,'工種番号'!$C$4:$C$55,'工種番号'!$D$4:$D$55))</f>
      </c>
      <c r="T118" s="113"/>
      <c r="U118" s="114"/>
      <c r="V118" s="115"/>
      <c r="W118" s="33"/>
      <c r="X118" s="3"/>
    </row>
    <row r="119" spans="1:24" ht="21.75" customHeight="1">
      <c r="A119" s="11">
        <f t="shared" si="11"/>
        <v>0</v>
      </c>
      <c r="B119" s="2"/>
      <c r="C119" s="27"/>
      <c r="D119" s="49">
        <f>IF(ISNUMBER(C119),LOOKUP(C119,'工種番号'!$C$4:$C$55,'工種番号'!$D$4:$D$55),"")</f>
      </c>
      <c r="E119" s="55"/>
      <c r="F119" s="133"/>
      <c r="G119" s="148"/>
      <c r="H119" s="148"/>
      <c r="I119" s="149"/>
      <c r="J119" s="104"/>
      <c r="K119" s="77"/>
      <c r="L119" s="74"/>
      <c r="M119" s="53"/>
      <c r="N119" s="110">
        <f t="shared" si="12"/>
      </c>
      <c r="O119" s="111"/>
      <c r="P119" s="66"/>
      <c r="Q119" s="67"/>
      <c r="R119" s="40"/>
      <c r="S119" s="112">
        <f>IF(R119="","",LOOKUP(R119,'工種番号'!$C$4:$C$55,'工種番号'!$D$4:$D$55))</f>
      </c>
      <c r="T119" s="113"/>
      <c r="U119" s="114"/>
      <c r="V119" s="115"/>
      <c r="W119" s="33"/>
      <c r="X119" s="3"/>
    </row>
    <row r="120" spans="1:24" ht="21.75" customHeight="1">
      <c r="A120" s="11">
        <f t="shared" si="11"/>
        <v>0</v>
      </c>
      <c r="B120" s="2"/>
      <c r="C120" s="27"/>
      <c r="D120" s="49">
        <f>IF(ISNUMBER(C120),LOOKUP(C120,'工種番号'!$C$4:$C$55,'工種番号'!$D$4:$D$55),"")</f>
      </c>
      <c r="E120" s="55"/>
      <c r="F120" s="133"/>
      <c r="G120" s="148"/>
      <c r="H120" s="148"/>
      <c r="I120" s="149"/>
      <c r="J120" s="104"/>
      <c r="K120" s="77"/>
      <c r="L120" s="74"/>
      <c r="M120" s="53"/>
      <c r="N120" s="110">
        <f t="shared" si="12"/>
      </c>
      <c r="O120" s="111"/>
      <c r="P120" s="66"/>
      <c r="Q120" s="67"/>
      <c r="R120" s="40"/>
      <c r="S120" s="112">
        <f>IF(R120="","",LOOKUP(R120,'工種番号'!$C$4:$C$55,'工種番号'!$D$4:$D$55))</f>
      </c>
      <c r="T120" s="113"/>
      <c r="U120" s="114"/>
      <c r="V120" s="115"/>
      <c r="W120" s="33"/>
      <c r="X120" s="3"/>
    </row>
    <row r="121" spans="1:24" ht="21.75" customHeight="1">
      <c r="A121" s="11">
        <f t="shared" si="11"/>
        <v>0</v>
      </c>
      <c r="B121" s="2"/>
      <c r="C121" s="27"/>
      <c r="D121" s="49">
        <f>IF(ISNUMBER(C121),LOOKUP(C121,'工種番号'!$C$4:$C$55,'工種番号'!$D$4:$D$55),"")</f>
      </c>
      <c r="E121" s="55"/>
      <c r="F121" s="133"/>
      <c r="G121" s="148"/>
      <c r="H121" s="148"/>
      <c r="I121" s="149"/>
      <c r="J121" s="104"/>
      <c r="K121" s="77"/>
      <c r="L121" s="74"/>
      <c r="M121" s="53"/>
      <c r="N121" s="110">
        <f t="shared" si="12"/>
      </c>
      <c r="O121" s="111"/>
      <c r="P121" s="66"/>
      <c r="Q121" s="67"/>
      <c r="R121" s="40"/>
      <c r="S121" s="112">
        <f>IF(R121="","",LOOKUP(R121,'工種番号'!$C$4:$C$55,'工種番号'!$D$4:$D$55))</f>
      </c>
      <c r="T121" s="113"/>
      <c r="U121" s="114"/>
      <c r="V121" s="115"/>
      <c r="W121" s="33"/>
      <c r="X121" s="3"/>
    </row>
    <row r="122" spans="1:24" ht="21.75" customHeight="1">
      <c r="A122" s="11">
        <f t="shared" si="11"/>
        <v>0</v>
      </c>
      <c r="B122" s="2"/>
      <c r="C122" s="27"/>
      <c r="D122" s="49">
        <f>IF(ISNUMBER(C122),LOOKUP(C122,'工種番号'!$C$4:$C$55,'工種番号'!$D$4:$D$55),"")</f>
      </c>
      <c r="E122" s="55"/>
      <c r="F122" s="133"/>
      <c r="G122" s="148"/>
      <c r="H122" s="148"/>
      <c r="I122" s="149"/>
      <c r="J122" s="104"/>
      <c r="K122" s="77"/>
      <c r="L122" s="74"/>
      <c r="M122" s="53"/>
      <c r="N122" s="110">
        <f t="shared" si="12"/>
      </c>
      <c r="O122" s="111"/>
      <c r="P122" s="66"/>
      <c r="Q122" s="67"/>
      <c r="R122" s="40"/>
      <c r="S122" s="112">
        <f>IF(R122="","",LOOKUP(R122,'工種番号'!$C$4:$C$55,'工種番号'!$D$4:$D$55))</f>
      </c>
      <c r="T122" s="113"/>
      <c r="U122" s="114"/>
      <c r="V122" s="115"/>
      <c r="W122" s="33"/>
      <c r="X122" s="3"/>
    </row>
    <row r="123" spans="1:24" ht="21.75" customHeight="1">
      <c r="A123" s="11">
        <f t="shared" si="11"/>
        <v>0</v>
      </c>
      <c r="B123" s="2"/>
      <c r="C123" s="27"/>
      <c r="D123" s="49">
        <f>IF(ISNUMBER(C123),LOOKUP(C123,'工種番号'!$C$4:$C$55,'工種番号'!$D$4:$D$55),"")</f>
      </c>
      <c r="E123" s="55"/>
      <c r="F123" s="133"/>
      <c r="G123" s="148"/>
      <c r="H123" s="148"/>
      <c r="I123" s="149"/>
      <c r="J123" s="104"/>
      <c r="K123" s="77"/>
      <c r="L123" s="74"/>
      <c r="M123" s="53"/>
      <c r="N123" s="110">
        <f t="shared" si="12"/>
      </c>
      <c r="O123" s="111"/>
      <c r="P123" s="66"/>
      <c r="Q123" s="67"/>
      <c r="R123" s="40"/>
      <c r="S123" s="112">
        <f>IF(R123="","",LOOKUP(R123,'工種番号'!$C$4:$C$55,'工種番号'!$D$4:$D$55))</f>
      </c>
      <c r="T123" s="113"/>
      <c r="U123" s="114"/>
      <c r="V123" s="115"/>
      <c r="W123" s="33"/>
      <c r="X123" s="3"/>
    </row>
    <row r="124" spans="1:24" ht="21.75" customHeight="1">
      <c r="A124" s="11">
        <f t="shared" si="11"/>
        <v>0</v>
      </c>
      <c r="B124" s="2"/>
      <c r="C124" s="18"/>
      <c r="D124" s="49">
        <f>IF(ISNUMBER(C124),LOOKUP(C124,'工種番号'!$C$4:$C$55,'工種番号'!$D$4:$D$55),"")</f>
      </c>
      <c r="E124" s="55"/>
      <c r="F124" s="133"/>
      <c r="G124" s="148"/>
      <c r="H124" s="148"/>
      <c r="I124" s="149"/>
      <c r="J124" s="104"/>
      <c r="K124" s="77"/>
      <c r="L124" s="74"/>
      <c r="M124" s="53"/>
      <c r="N124" s="110">
        <f t="shared" si="12"/>
      </c>
      <c r="O124" s="111"/>
      <c r="P124" s="66"/>
      <c r="Q124" s="67"/>
      <c r="R124" s="40"/>
      <c r="S124" s="112">
        <f>IF(R124="","",LOOKUP(R124,'工種番号'!$C$4:$C$55,'工種番号'!$D$4:$D$55))</f>
      </c>
      <c r="T124" s="113"/>
      <c r="U124" s="114"/>
      <c r="V124" s="115"/>
      <c r="W124" s="33"/>
      <c r="X124" s="3"/>
    </row>
    <row r="125" spans="1:24" ht="21.75" customHeight="1">
      <c r="A125" s="11">
        <f t="shared" si="11"/>
        <v>0</v>
      </c>
      <c r="B125" s="2"/>
      <c r="C125" s="18"/>
      <c r="D125" s="49">
        <f>IF(ISNUMBER(C125),LOOKUP(C125,'工種番号'!$C$4:$C$55,'工種番号'!$D$4:$D$55),"")</f>
      </c>
      <c r="E125" s="55"/>
      <c r="F125" s="133"/>
      <c r="G125" s="148"/>
      <c r="H125" s="148"/>
      <c r="I125" s="149"/>
      <c r="J125" s="104"/>
      <c r="K125" s="77"/>
      <c r="L125" s="74"/>
      <c r="M125" s="53"/>
      <c r="N125" s="110">
        <f t="shared" si="12"/>
      </c>
      <c r="O125" s="111"/>
      <c r="P125" s="66"/>
      <c r="Q125" s="67"/>
      <c r="R125" s="40"/>
      <c r="S125" s="112">
        <f>IF(R125="","",LOOKUP(R125,'工種番号'!$C$4:$C$55,'工種番号'!$D$4:$D$55))</f>
      </c>
      <c r="T125" s="113"/>
      <c r="U125" s="114"/>
      <c r="V125" s="115"/>
      <c r="W125" s="33"/>
      <c r="X125" s="3"/>
    </row>
    <row r="126" spans="1:24" ht="21.75" customHeight="1">
      <c r="A126" s="11">
        <f t="shared" si="11"/>
        <v>0</v>
      </c>
      <c r="B126" s="2"/>
      <c r="C126" s="18"/>
      <c r="D126" s="49">
        <f>IF(ISNUMBER(C126),LOOKUP(C126,'工種番号'!$C$4:$C$55,'工種番号'!$D$4:$D$55),"")</f>
      </c>
      <c r="E126" s="55"/>
      <c r="F126" s="133"/>
      <c r="G126" s="148"/>
      <c r="H126" s="148"/>
      <c r="I126" s="149"/>
      <c r="J126" s="104"/>
      <c r="K126" s="77"/>
      <c r="L126" s="74"/>
      <c r="M126" s="53"/>
      <c r="N126" s="110">
        <f t="shared" si="12"/>
      </c>
      <c r="O126" s="111"/>
      <c r="P126" s="66"/>
      <c r="Q126" s="67"/>
      <c r="R126" s="40"/>
      <c r="S126" s="112">
        <f>IF(R126="","",LOOKUP(R126,'工種番号'!$C$4:$C$55,'工種番号'!$D$4:$D$55))</f>
      </c>
      <c r="T126" s="113"/>
      <c r="U126" s="114"/>
      <c r="V126" s="115"/>
      <c r="W126" s="33"/>
      <c r="X126" s="3"/>
    </row>
    <row r="127" spans="1:24" ht="21.75" customHeight="1">
      <c r="A127" s="11">
        <f t="shared" si="11"/>
        <v>0</v>
      </c>
      <c r="B127" s="2"/>
      <c r="C127" s="27"/>
      <c r="D127" s="49">
        <f>IF(ISNUMBER(C127),LOOKUP(C127,'工種番号'!$C$4:$C$55,'工種番号'!$D$4:$D$55),"")</f>
      </c>
      <c r="E127" s="55"/>
      <c r="F127" s="133"/>
      <c r="G127" s="148"/>
      <c r="H127" s="148"/>
      <c r="I127" s="149"/>
      <c r="J127" s="104"/>
      <c r="K127" s="77"/>
      <c r="L127" s="74"/>
      <c r="M127" s="53"/>
      <c r="N127" s="110">
        <f t="shared" si="12"/>
      </c>
      <c r="O127" s="111"/>
      <c r="P127" s="66"/>
      <c r="Q127" s="67"/>
      <c r="R127" s="40"/>
      <c r="S127" s="112">
        <f>IF(R127="","",LOOKUP(R127,'工種番号'!$C$4:$C$55,'工種番号'!$D$4:$D$55))</f>
      </c>
      <c r="T127" s="113"/>
      <c r="U127" s="114"/>
      <c r="V127" s="115"/>
      <c r="W127" s="33"/>
      <c r="X127" s="3"/>
    </row>
    <row r="128" spans="1:24" ht="21.75" customHeight="1">
      <c r="A128" s="11">
        <f t="shared" si="11"/>
        <v>0</v>
      </c>
      <c r="B128" s="2"/>
      <c r="C128" s="27"/>
      <c r="D128" s="49">
        <f>IF(ISNUMBER(C128),LOOKUP(C128,'工種番号'!$C$4:$C$55,'工種番号'!$D$4:$D$55),"")</f>
      </c>
      <c r="E128" s="55"/>
      <c r="F128" s="133"/>
      <c r="G128" s="148"/>
      <c r="H128" s="148"/>
      <c r="I128" s="149"/>
      <c r="J128" s="104"/>
      <c r="K128" s="77"/>
      <c r="L128" s="74"/>
      <c r="M128" s="53"/>
      <c r="N128" s="110">
        <f t="shared" si="12"/>
      </c>
      <c r="O128" s="111"/>
      <c r="P128" s="66"/>
      <c r="Q128" s="67"/>
      <c r="R128" s="40"/>
      <c r="S128" s="112">
        <f>IF(R128="","",LOOKUP(R128,'工種番号'!$C$4:$C$55,'工種番号'!$D$4:$D$55))</f>
      </c>
      <c r="T128" s="113"/>
      <c r="U128" s="114"/>
      <c r="V128" s="115"/>
      <c r="W128" s="33"/>
      <c r="X128" s="3"/>
    </row>
    <row r="129" spans="1:24" ht="21.75" customHeight="1" thickBot="1">
      <c r="A129" s="11">
        <f t="shared" si="11"/>
        <v>0</v>
      </c>
      <c r="B129" s="2"/>
      <c r="C129" s="18"/>
      <c r="D129" s="49">
        <f>IF(ISNUMBER(C129),LOOKUP(C129,'工種番号'!$C$4:$C$55,'工種番号'!$D$4:$D$55),"")</f>
      </c>
      <c r="E129" s="55"/>
      <c r="F129" s="133"/>
      <c r="G129" s="148"/>
      <c r="H129" s="148"/>
      <c r="I129" s="149"/>
      <c r="J129" s="104"/>
      <c r="K129" s="77"/>
      <c r="L129" s="74"/>
      <c r="M129" s="53"/>
      <c r="N129" s="110">
        <f t="shared" si="12"/>
      </c>
      <c r="O129" s="111"/>
      <c r="P129" s="66"/>
      <c r="Q129" s="67"/>
      <c r="R129" s="41"/>
      <c r="S129" s="116">
        <f>IF(R129="","",LOOKUP(R129,'工種番号'!$C$4:$C$55,'工種番号'!$D$4:$D$55))</f>
      </c>
      <c r="T129" s="117"/>
      <c r="U129" s="118"/>
      <c r="V129" s="119"/>
      <c r="W129" s="34"/>
      <c r="X129" s="3"/>
    </row>
    <row r="130" spans="1:24" ht="21.75" customHeight="1">
      <c r="A130" s="11"/>
      <c r="B130" s="2"/>
      <c r="C130" s="120" t="s">
        <v>10</v>
      </c>
      <c r="D130" s="121"/>
      <c r="E130" s="37" t="s">
        <v>15</v>
      </c>
      <c r="F130" s="120" t="s">
        <v>16</v>
      </c>
      <c r="G130" s="122"/>
      <c r="H130" s="122"/>
      <c r="I130" s="122"/>
      <c r="J130" s="83"/>
      <c r="K130" s="37" t="s">
        <v>17</v>
      </c>
      <c r="L130" s="37" t="s">
        <v>18</v>
      </c>
      <c r="M130" s="54" t="s">
        <v>19</v>
      </c>
      <c r="N130" s="123" t="s">
        <v>20</v>
      </c>
      <c r="O130" s="124"/>
      <c r="P130" s="68"/>
      <c r="Q130" s="67"/>
      <c r="R130" s="125" t="s">
        <v>21</v>
      </c>
      <c r="S130" s="126"/>
      <c r="T130" s="126"/>
      <c r="U130" s="127" t="s">
        <v>22</v>
      </c>
      <c r="V130" s="127"/>
      <c r="W130" s="128"/>
      <c r="X130" s="3"/>
    </row>
    <row r="131" spans="1:24" ht="21.75" customHeight="1">
      <c r="A131" s="11">
        <f t="shared" si="11"/>
        <v>0</v>
      </c>
      <c r="B131" s="2"/>
      <c r="C131" s="18"/>
      <c r="D131" s="48">
        <f>IF(ISNUMBER(C131),LOOKUP(C131,'工種番号'!$C$4:$C$55,'工種番号'!$D$4:$D$55),"")</f>
      </c>
      <c r="E131" s="55"/>
      <c r="F131" s="133"/>
      <c r="G131" s="148"/>
      <c r="H131" s="148"/>
      <c r="I131" s="149"/>
      <c r="J131" s="104"/>
      <c r="K131" s="77"/>
      <c r="L131" s="74"/>
      <c r="M131" s="53"/>
      <c r="N131" s="110">
        <f aca="true" t="shared" si="13" ref="N131:N153">IF(ISBLANK(M131),"",ROUND(K131*M131,0))</f>
      </c>
      <c r="O131" s="111"/>
      <c r="P131" s="66"/>
      <c r="Q131" s="67"/>
      <c r="R131" s="38"/>
      <c r="S131" s="112">
        <f>IF(R131="","",LOOKUP(R131,'工種番号'!$C$4:$C$55,'工種番号'!$D$4:$D$55))</f>
      </c>
      <c r="T131" s="113"/>
      <c r="U131" s="114"/>
      <c r="V131" s="115"/>
      <c r="W131" s="33"/>
      <c r="X131" s="3"/>
    </row>
    <row r="132" spans="1:24" ht="21.75" customHeight="1">
      <c r="A132" s="11">
        <f t="shared" si="11"/>
        <v>0</v>
      </c>
      <c r="B132" s="2"/>
      <c r="C132" s="27"/>
      <c r="D132" s="49">
        <f>IF(ISNUMBER(C132),LOOKUP(C132,'工種番号'!$C$4:$C$55,'工種番号'!$D$4:$D$55),"")</f>
      </c>
      <c r="E132" s="55"/>
      <c r="F132" s="133"/>
      <c r="G132" s="148"/>
      <c r="H132" s="148"/>
      <c r="I132" s="149"/>
      <c r="J132" s="104"/>
      <c r="K132" s="77"/>
      <c r="L132" s="74"/>
      <c r="M132" s="53"/>
      <c r="N132" s="110">
        <f t="shared" si="13"/>
      </c>
      <c r="O132" s="111"/>
      <c r="P132" s="66"/>
      <c r="Q132" s="67"/>
      <c r="R132" s="38"/>
      <c r="S132" s="112">
        <f>IF(R132="","",LOOKUP(R132,'工種番号'!$C$4:$C$55,'工種番号'!$D$4:$D$55))</f>
      </c>
      <c r="T132" s="113"/>
      <c r="U132" s="114"/>
      <c r="V132" s="115"/>
      <c r="W132" s="33"/>
      <c r="X132" s="3"/>
    </row>
    <row r="133" spans="1:24" ht="21.75" customHeight="1">
      <c r="A133" s="11">
        <f t="shared" si="11"/>
        <v>0</v>
      </c>
      <c r="B133" s="2"/>
      <c r="C133" s="27"/>
      <c r="D133" s="49">
        <f>IF(ISNUMBER(C133),LOOKUP(C133,'工種番号'!$C$4:$C$55,'工種番号'!$D$4:$D$55),"")</f>
      </c>
      <c r="E133" s="55"/>
      <c r="F133" s="133"/>
      <c r="G133" s="148"/>
      <c r="H133" s="148"/>
      <c r="I133" s="149"/>
      <c r="J133" s="104"/>
      <c r="K133" s="77"/>
      <c r="L133" s="74"/>
      <c r="M133" s="53"/>
      <c r="N133" s="110">
        <f t="shared" si="13"/>
      </c>
      <c r="O133" s="111"/>
      <c r="P133" s="66"/>
      <c r="Q133" s="67"/>
      <c r="R133" s="38"/>
      <c r="S133" s="112">
        <f>IF(R133="","",LOOKUP(R133,'工種番号'!$C$4:$C$55,'工種番号'!$D$4:$D$55))</f>
      </c>
      <c r="T133" s="113"/>
      <c r="U133" s="114"/>
      <c r="V133" s="115"/>
      <c r="W133" s="33"/>
      <c r="X133" s="3"/>
    </row>
    <row r="134" spans="1:24" ht="21.75" customHeight="1">
      <c r="A134" s="11">
        <f t="shared" si="11"/>
        <v>0</v>
      </c>
      <c r="B134" s="2"/>
      <c r="C134" s="27"/>
      <c r="D134" s="49">
        <f>IF(ISNUMBER(C134),LOOKUP(C134,'工種番号'!$C$4:$C$55,'工種番号'!$D$4:$D$55),"")</f>
      </c>
      <c r="E134" s="55"/>
      <c r="F134" s="133"/>
      <c r="G134" s="148"/>
      <c r="H134" s="148"/>
      <c r="I134" s="149"/>
      <c r="J134" s="104"/>
      <c r="K134" s="77"/>
      <c r="L134" s="74"/>
      <c r="M134" s="53"/>
      <c r="N134" s="110">
        <f t="shared" si="13"/>
      </c>
      <c r="O134" s="111"/>
      <c r="P134" s="66"/>
      <c r="Q134" s="67"/>
      <c r="R134" s="39"/>
      <c r="S134" s="112">
        <f>IF(R134="","",LOOKUP(R134,'工種番号'!$C$4:$C$55,'工種番号'!$D$4:$D$55))</f>
      </c>
      <c r="T134" s="113"/>
      <c r="U134" s="114"/>
      <c r="V134" s="115"/>
      <c r="W134" s="33"/>
      <c r="X134" s="3"/>
    </row>
    <row r="135" spans="1:24" ht="21.75" customHeight="1">
      <c r="A135" s="11">
        <f t="shared" si="11"/>
        <v>0</v>
      </c>
      <c r="B135" s="2"/>
      <c r="C135" s="27"/>
      <c r="D135" s="49">
        <f>IF(ISNUMBER(C135),LOOKUP(C135,'工種番号'!$C$4:$C$55,'工種番号'!$D$4:$D$55),"")</f>
      </c>
      <c r="E135" s="55"/>
      <c r="F135" s="133"/>
      <c r="G135" s="148"/>
      <c r="H135" s="148"/>
      <c r="I135" s="149"/>
      <c r="J135" s="104"/>
      <c r="K135" s="77"/>
      <c r="L135" s="74"/>
      <c r="M135" s="53"/>
      <c r="N135" s="110">
        <f t="shared" si="13"/>
      </c>
      <c r="O135" s="111"/>
      <c r="P135" s="66"/>
      <c r="Q135" s="67"/>
      <c r="R135" s="39"/>
      <c r="S135" s="112">
        <f>IF(R135="","",LOOKUP(R135,'工種番号'!$C$4:$C$55,'工種番号'!$D$4:$D$55))</f>
      </c>
      <c r="T135" s="113"/>
      <c r="U135" s="114"/>
      <c r="V135" s="115"/>
      <c r="W135" s="33"/>
      <c r="X135" s="3"/>
    </row>
    <row r="136" spans="1:24" ht="21.75" customHeight="1">
      <c r="A136" s="11">
        <f t="shared" si="11"/>
        <v>0</v>
      </c>
      <c r="B136" s="2"/>
      <c r="C136" s="18"/>
      <c r="D136" s="49">
        <f>IF(ISNUMBER(C136),LOOKUP(C136,'工種番号'!$C$4:$C$55,'工種番号'!$D$4:$D$55),"")</f>
      </c>
      <c r="E136" s="55"/>
      <c r="F136" s="133"/>
      <c r="G136" s="148"/>
      <c r="H136" s="148"/>
      <c r="I136" s="149"/>
      <c r="J136" s="104"/>
      <c r="K136" s="77"/>
      <c r="L136" s="74"/>
      <c r="M136" s="53"/>
      <c r="N136" s="110">
        <f t="shared" si="13"/>
      </c>
      <c r="O136" s="111"/>
      <c r="P136" s="66"/>
      <c r="Q136" s="67"/>
      <c r="R136" s="39"/>
      <c r="S136" s="112">
        <f>IF(R136="","",LOOKUP(R136,'工種番号'!$C$4:$C$55,'工種番号'!$D$4:$D$55))</f>
      </c>
      <c r="T136" s="113"/>
      <c r="U136" s="114"/>
      <c r="V136" s="115"/>
      <c r="W136" s="33"/>
      <c r="X136" s="3"/>
    </row>
    <row r="137" spans="1:24" ht="21.75" customHeight="1">
      <c r="A137" s="11">
        <f t="shared" si="11"/>
        <v>0</v>
      </c>
      <c r="B137" s="2"/>
      <c r="C137" s="27"/>
      <c r="D137" s="49">
        <f>IF(ISNUMBER(C137),LOOKUP(C137,'工種番号'!$C$4:$C$55,'工種番号'!$D$4:$D$55),"")</f>
      </c>
      <c r="E137" s="55"/>
      <c r="F137" s="133"/>
      <c r="G137" s="148"/>
      <c r="H137" s="148"/>
      <c r="I137" s="149"/>
      <c r="J137" s="104"/>
      <c r="K137" s="77"/>
      <c r="L137" s="74"/>
      <c r="M137" s="53"/>
      <c r="N137" s="110">
        <f t="shared" si="13"/>
      </c>
      <c r="O137" s="111"/>
      <c r="P137" s="66"/>
      <c r="Q137" s="67"/>
      <c r="R137" s="39"/>
      <c r="S137" s="112">
        <f>IF(R137="","",LOOKUP(R137,'工種番号'!$C$4:$C$55,'工種番号'!$D$4:$D$55))</f>
      </c>
      <c r="T137" s="113"/>
      <c r="U137" s="114"/>
      <c r="V137" s="115"/>
      <c r="W137" s="33"/>
      <c r="X137" s="3"/>
    </row>
    <row r="138" spans="1:24" ht="21.75" customHeight="1">
      <c r="A138" s="11">
        <f t="shared" si="11"/>
        <v>0</v>
      </c>
      <c r="B138" s="2"/>
      <c r="C138" s="27"/>
      <c r="D138" s="49">
        <f>IF(ISNUMBER(C138),LOOKUP(C138,'工種番号'!$C$4:$C$55,'工種番号'!$D$4:$D$55),"")</f>
      </c>
      <c r="E138" s="55"/>
      <c r="F138" s="133"/>
      <c r="G138" s="148"/>
      <c r="H138" s="148"/>
      <c r="I138" s="149"/>
      <c r="J138" s="104"/>
      <c r="K138" s="77"/>
      <c r="L138" s="74"/>
      <c r="M138" s="53"/>
      <c r="N138" s="110">
        <f t="shared" si="13"/>
      </c>
      <c r="O138" s="111"/>
      <c r="P138" s="66"/>
      <c r="Q138" s="67"/>
      <c r="R138" s="39"/>
      <c r="S138" s="112">
        <f>IF(R138="","",LOOKUP(R138,'工種番号'!$C$4:$C$55,'工種番号'!$D$4:$D$55))</f>
      </c>
      <c r="T138" s="113"/>
      <c r="U138" s="114"/>
      <c r="V138" s="115"/>
      <c r="W138" s="33"/>
      <c r="X138" s="3"/>
    </row>
    <row r="139" spans="1:24" ht="21.75" customHeight="1">
      <c r="A139" s="11">
        <f t="shared" si="11"/>
        <v>0</v>
      </c>
      <c r="B139" s="2"/>
      <c r="C139" s="27"/>
      <c r="D139" s="49">
        <f>IF(ISNUMBER(C139),LOOKUP(C139,'工種番号'!$C$4:$C$55,'工種番号'!$D$4:$D$55),"")</f>
      </c>
      <c r="E139" s="55"/>
      <c r="F139" s="133"/>
      <c r="G139" s="148"/>
      <c r="H139" s="148"/>
      <c r="I139" s="149"/>
      <c r="J139" s="104"/>
      <c r="K139" s="77"/>
      <c r="L139" s="74"/>
      <c r="M139" s="53"/>
      <c r="N139" s="110">
        <f t="shared" si="13"/>
      </c>
      <c r="O139" s="111"/>
      <c r="P139" s="66"/>
      <c r="Q139" s="67"/>
      <c r="R139" s="39"/>
      <c r="S139" s="112">
        <f>IF(R139="","",LOOKUP(R139,'工種番号'!$C$4:$C$55,'工種番号'!$D$4:$D$55))</f>
      </c>
      <c r="T139" s="113"/>
      <c r="U139" s="114"/>
      <c r="V139" s="115"/>
      <c r="W139" s="33"/>
      <c r="X139" s="3"/>
    </row>
    <row r="140" spans="1:24" ht="21.75" customHeight="1">
      <c r="A140" s="11">
        <f t="shared" si="11"/>
        <v>0</v>
      </c>
      <c r="B140" s="2"/>
      <c r="C140" s="27"/>
      <c r="D140" s="49">
        <f>IF(ISNUMBER(C140),LOOKUP(C140,'工種番号'!$C$4:$C$55,'工種番号'!$D$4:$D$55),"")</f>
      </c>
      <c r="E140" s="55"/>
      <c r="F140" s="133"/>
      <c r="G140" s="148"/>
      <c r="H140" s="148"/>
      <c r="I140" s="149"/>
      <c r="J140" s="104"/>
      <c r="K140" s="77"/>
      <c r="L140" s="74"/>
      <c r="M140" s="53"/>
      <c r="N140" s="110">
        <f t="shared" si="13"/>
      </c>
      <c r="O140" s="111"/>
      <c r="P140" s="66"/>
      <c r="Q140" s="67"/>
      <c r="R140" s="40"/>
      <c r="S140" s="112">
        <f>IF(R140="","",LOOKUP(R140,'工種番号'!$C$4:$C$55,'工種番号'!$D$4:$D$55))</f>
      </c>
      <c r="T140" s="113"/>
      <c r="U140" s="114"/>
      <c r="V140" s="115"/>
      <c r="W140" s="33"/>
      <c r="X140" s="3"/>
    </row>
    <row r="141" spans="1:24" ht="21.75" customHeight="1">
      <c r="A141" s="11">
        <f t="shared" si="11"/>
        <v>0</v>
      </c>
      <c r="B141" s="2"/>
      <c r="C141" s="18"/>
      <c r="D141" s="49">
        <f>IF(ISNUMBER(C141),LOOKUP(C141,'工種番号'!$C$4:$C$55,'工種番号'!$D$4:$D$55),"")</f>
      </c>
      <c r="E141" s="55"/>
      <c r="F141" s="133"/>
      <c r="G141" s="148"/>
      <c r="H141" s="148"/>
      <c r="I141" s="149"/>
      <c r="J141" s="104"/>
      <c r="K141" s="77"/>
      <c r="L141" s="74"/>
      <c r="M141" s="53"/>
      <c r="N141" s="110">
        <f t="shared" si="13"/>
      </c>
      <c r="O141" s="111"/>
      <c r="P141" s="66"/>
      <c r="Q141" s="67"/>
      <c r="R141" s="40"/>
      <c r="S141" s="112">
        <f>IF(R141="","",LOOKUP(R141,'工種番号'!$C$4:$C$55,'工種番号'!$D$4:$D$55))</f>
      </c>
      <c r="T141" s="113"/>
      <c r="U141" s="114"/>
      <c r="V141" s="115"/>
      <c r="W141" s="33"/>
      <c r="X141" s="3"/>
    </row>
    <row r="142" spans="1:24" ht="21.75" customHeight="1">
      <c r="A142" s="11">
        <f t="shared" si="11"/>
        <v>0</v>
      </c>
      <c r="B142" s="2"/>
      <c r="C142" s="18"/>
      <c r="D142" s="49">
        <f>IF(ISNUMBER(C142),LOOKUP(C142,'工種番号'!$C$4:$C$55,'工種番号'!$D$4:$D$55),"")</f>
      </c>
      <c r="E142" s="55"/>
      <c r="F142" s="133"/>
      <c r="G142" s="148"/>
      <c r="H142" s="148"/>
      <c r="I142" s="149"/>
      <c r="J142" s="104"/>
      <c r="K142" s="77"/>
      <c r="L142" s="74"/>
      <c r="M142" s="53"/>
      <c r="N142" s="110">
        <f t="shared" si="13"/>
      </c>
      <c r="O142" s="111"/>
      <c r="P142" s="66"/>
      <c r="Q142" s="67"/>
      <c r="R142" s="40"/>
      <c r="S142" s="112">
        <f>IF(R142="","",LOOKUP(R142,'工種番号'!$C$4:$C$55,'工種番号'!$D$4:$D$55))</f>
      </c>
      <c r="T142" s="113"/>
      <c r="U142" s="114"/>
      <c r="V142" s="115"/>
      <c r="W142" s="33"/>
      <c r="X142" s="3"/>
    </row>
    <row r="143" spans="1:24" ht="21.75" customHeight="1">
      <c r="A143" s="11">
        <f t="shared" si="11"/>
        <v>0</v>
      </c>
      <c r="B143" s="2"/>
      <c r="C143" s="27"/>
      <c r="D143" s="49">
        <f>IF(ISNUMBER(C143),LOOKUP(C143,'工種番号'!$C$4:$C$55,'工種番号'!$D$4:$D$55),"")</f>
      </c>
      <c r="E143" s="55"/>
      <c r="F143" s="133"/>
      <c r="G143" s="148"/>
      <c r="H143" s="148"/>
      <c r="I143" s="149"/>
      <c r="J143" s="104"/>
      <c r="K143" s="77"/>
      <c r="L143" s="74"/>
      <c r="M143" s="53"/>
      <c r="N143" s="110">
        <f t="shared" si="13"/>
      </c>
      <c r="O143" s="111"/>
      <c r="P143" s="66"/>
      <c r="Q143" s="67"/>
      <c r="R143" s="40"/>
      <c r="S143" s="112">
        <f>IF(R143="","",LOOKUP(R143,'工種番号'!$C$4:$C$55,'工種番号'!$D$4:$D$55))</f>
      </c>
      <c r="T143" s="113"/>
      <c r="U143" s="114"/>
      <c r="V143" s="115"/>
      <c r="W143" s="33"/>
      <c r="X143" s="3"/>
    </row>
    <row r="144" spans="1:24" ht="21.75" customHeight="1">
      <c r="A144" s="11">
        <f t="shared" si="11"/>
        <v>0</v>
      </c>
      <c r="B144" s="2"/>
      <c r="C144" s="27"/>
      <c r="D144" s="49">
        <f>IF(ISNUMBER(C144),LOOKUP(C144,'工種番号'!$C$4:$C$55,'工種番号'!$D$4:$D$55),"")</f>
      </c>
      <c r="E144" s="55"/>
      <c r="F144" s="133"/>
      <c r="G144" s="148"/>
      <c r="H144" s="148"/>
      <c r="I144" s="149"/>
      <c r="J144" s="104"/>
      <c r="K144" s="77"/>
      <c r="L144" s="74"/>
      <c r="M144" s="53"/>
      <c r="N144" s="110">
        <f t="shared" si="13"/>
      </c>
      <c r="O144" s="111"/>
      <c r="P144" s="66"/>
      <c r="Q144" s="67"/>
      <c r="R144" s="40"/>
      <c r="S144" s="112">
        <f>IF(R144="","",LOOKUP(R144,'工種番号'!$C$4:$C$55,'工種番号'!$D$4:$D$55))</f>
      </c>
      <c r="T144" s="113"/>
      <c r="U144" s="114"/>
      <c r="V144" s="115"/>
      <c r="W144" s="33"/>
      <c r="X144" s="3"/>
    </row>
    <row r="145" spans="1:24" ht="21.75" customHeight="1">
      <c r="A145" s="11">
        <f t="shared" si="11"/>
        <v>0</v>
      </c>
      <c r="B145" s="2"/>
      <c r="C145" s="27"/>
      <c r="D145" s="49">
        <f>IF(ISNUMBER(C145),LOOKUP(C145,'工種番号'!$C$4:$C$55,'工種番号'!$D$4:$D$55),"")</f>
      </c>
      <c r="E145" s="55"/>
      <c r="F145" s="133"/>
      <c r="G145" s="148"/>
      <c r="H145" s="148"/>
      <c r="I145" s="149"/>
      <c r="J145" s="104"/>
      <c r="K145" s="77"/>
      <c r="L145" s="74"/>
      <c r="M145" s="53"/>
      <c r="N145" s="110">
        <f t="shared" si="13"/>
      </c>
      <c r="O145" s="111"/>
      <c r="P145" s="66"/>
      <c r="Q145" s="67"/>
      <c r="R145" s="40"/>
      <c r="S145" s="112">
        <f>IF(R145="","",LOOKUP(R145,'工種番号'!$C$4:$C$55,'工種番号'!$D$4:$D$55))</f>
      </c>
      <c r="T145" s="113"/>
      <c r="U145" s="114"/>
      <c r="V145" s="115"/>
      <c r="W145" s="33"/>
      <c r="X145" s="3"/>
    </row>
    <row r="146" spans="1:24" ht="21.75" customHeight="1">
      <c r="A146" s="11">
        <f t="shared" si="11"/>
        <v>0</v>
      </c>
      <c r="B146" s="2"/>
      <c r="C146" s="27"/>
      <c r="D146" s="49">
        <f>IF(ISNUMBER(C146),LOOKUP(C146,'工種番号'!$C$4:$C$55,'工種番号'!$D$4:$D$55),"")</f>
      </c>
      <c r="E146" s="55"/>
      <c r="F146" s="133"/>
      <c r="G146" s="148"/>
      <c r="H146" s="148"/>
      <c r="I146" s="149"/>
      <c r="J146" s="104"/>
      <c r="K146" s="77"/>
      <c r="L146" s="74"/>
      <c r="M146" s="53"/>
      <c r="N146" s="110">
        <f t="shared" si="13"/>
      </c>
      <c r="O146" s="111"/>
      <c r="P146" s="66"/>
      <c r="Q146" s="67"/>
      <c r="R146" s="40"/>
      <c r="S146" s="112">
        <f>IF(R146="","",LOOKUP(R146,'工種番号'!$C$4:$C$55,'工種番号'!$D$4:$D$55))</f>
      </c>
      <c r="T146" s="113"/>
      <c r="U146" s="114"/>
      <c r="V146" s="115"/>
      <c r="W146" s="33"/>
      <c r="X146" s="3"/>
    </row>
    <row r="147" spans="1:24" ht="21.75" customHeight="1">
      <c r="A147" s="11">
        <f t="shared" si="11"/>
        <v>0</v>
      </c>
      <c r="B147" s="2"/>
      <c r="C147" s="27"/>
      <c r="D147" s="49">
        <f>IF(ISNUMBER(C147),LOOKUP(C147,'工種番号'!$C$4:$C$55,'工種番号'!$D$4:$D$55),"")</f>
      </c>
      <c r="E147" s="55"/>
      <c r="F147" s="133"/>
      <c r="G147" s="148"/>
      <c r="H147" s="148"/>
      <c r="I147" s="149"/>
      <c r="J147" s="104"/>
      <c r="K147" s="77"/>
      <c r="L147" s="74"/>
      <c r="M147" s="53"/>
      <c r="N147" s="110">
        <f t="shared" si="13"/>
      </c>
      <c r="O147" s="111"/>
      <c r="P147" s="66"/>
      <c r="Q147" s="67"/>
      <c r="R147" s="40"/>
      <c r="S147" s="112">
        <f>IF(R147="","",LOOKUP(R147,'工種番号'!$C$4:$C$55,'工種番号'!$D$4:$D$55))</f>
      </c>
      <c r="T147" s="113"/>
      <c r="U147" s="114"/>
      <c r="V147" s="115"/>
      <c r="W147" s="33"/>
      <c r="X147" s="3"/>
    </row>
    <row r="148" spans="1:24" ht="21.75" customHeight="1">
      <c r="A148" s="11">
        <f t="shared" si="11"/>
        <v>0</v>
      </c>
      <c r="B148" s="2"/>
      <c r="C148" s="18"/>
      <c r="D148" s="49">
        <f>IF(ISNUMBER(C148),LOOKUP(C148,'工種番号'!$C$4:$C$55,'工種番号'!$D$4:$D$55),"")</f>
      </c>
      <c r="E148" s="55"/>
      <c r="F148" s="133"/>
      <c r="G148" s="148"/>
      <c r="H148" s="148"/>
      <c r="I148" s="149"/>
      <c r="J148" s="104"/>
      <c r="K148" s="77"/>
      <c r="L148" s="74"/>
      <c r="M148" s="53"/>
      <c r="N148" s="110">
        <f t="shared" si="13"/>
      </c>
      <c r="O148" s="111"/>
      <c r="P148" s="66"/>
      <c r="Q148" s="67"/>
      <c r="R148" s="40"/>
      <c r="S148" s="112">
        <f>IF(R148="","",LOOKUP(R148,'工種番号'!$C$4:$C$55,'工種番号'!$D$4:$D$55))</f>
      </c>
      <c r="T148" s="113"/>
      <c r="U148" s="114"/>
      <c r="V148" s="115"/>
      <c r="W148" s="33"/>
      <c r="X148" s="3"/>
    </row>
    <row r="149" spans="1:24" ht="21.75" customHeight="1">
      <c r="A149" s="11">
        <f t="shared" si="11"/>
        <v>0</v>
      </c>
      <c r="B149" s="2"/>
      <c r="C149" s="18"/>
      <c r="D149" s="49">
        <f>IF(ISNUMBER(C149),LOOKUP(C149,'工種番号'!$C$4:$C$55,'工種番号'!$D$4:$D$55),"")</f>
      </c>
      <c r="E149" s="55"/>
      <c r="F149" s="133"/>
      <c r="G149" s="148"/>
      <c r="H149" s="148"/>
      <c r="I149" s="149"/>
      <c r="J149" s="104"/>
      <c r="K149" s="77"/>
      <c r="L149" s="74"/>
      <c r="M149" s="53"/>
      <c r="N149" s="110">
        <f t="shared" si="13"/>
      </c>
      <c r="O149" s="111"/>
      <c r="P149" s="66"/>
      <c r="Q149" s="67"/>
      <c r="R149" s="40"/>
      <c r="S149" s="112">
        <f>IF(R149="","",LOOKUP(R149,'工種番号'!$C$4:$C$55,'工種番号'!$D$4:$D$55))</f>
      </c>
      <c r="T149" s="113"/>
      <c r="U149" s="114"/>
      <c r="V149" s="115"/>
      <c r="W149" s="33"/>
      <c r="X149" s="3"/>
    </row>
    <row r="150" spans="1:24" ht="21.75" customHeight="1">
      <c r="A150" s="11">
        <f t="shared" si="11"/>
        <v>0</v>
      </c>
      <c r="B150" s="2"/>
      <c r="C150" s="18"/>
      <c r="D150" s="49">
        <f>IF(ISNUMBER(C150),LOOKUP(C150,'工種番号'!$C$4:$C$55,'工種番号'!$D$4:$D$55),"")</f>
      </c>
      <c r="E150" s="55"/>
      <c r="F150" s="133"/>
      <c r="G150" s="148"/>
      <c r="H150" s="148"/>
      <c r="I150" s="149"/>
      <c r="J150" s="104"/>
      <c r="K150" s="77"/>
      <c r="L150" s="74"/>
      <c r="M150" s="53"/>
      <c r="N150" s="110">
        <f t="shared" si="13"/>
      </c>
      <c r="O150" s="111"/>
      <c r="P150" s="66"/>
      <c r="Q150" s="67"/>
      <c r="R150" s="40"/>
      <c r="S150" s="112">
        <f>IF(R150="","",LOOKUP(R150,'工種番号'!$C$4:$C$55,'工種番号'!$D$4:$D$55))</f>
      </c>
      <c r="T150" s="113"/>
      <c r="U150" s="114"/>
      <c r="V150" s="115"/>
      <c r="W150" s="33"/>
      <c r="X150" s="3"/>
    </row>
    <row r="151" spans="1:24" ht="21.75" customHeight="1">
      <c r="A151" s="11">
        <f t="shared" si="11"/>
        <v>0</v>
      </c>
      <c r="B151" s="2"/>
      <c r="C151" s="27"/>
      <c r="D151" s="49">
        <f>IF(ISNUMBER(C151),LOOKUP(C151,'工種番号'!$C$4:$C$55,'工種番号'!$D$4:$D$55),"")</f>
      </c>
      <c r="E151" s="55"/>
      <c r="F151" s="133"/>
      <c r="G151" s="148"/>
      <c r="H151" s="148"/>
      <c r="I151" s="149"/>
      <c r="J151" s="104"/>
      <c r="K151" s="77"/>
      <c r="L151" s="74"/>
      <c r="M151" s="53"/>
      <c r="N151" s="110">
        <f t="shared" si="13"/>
      </c>
      <c r="O151" s="111"/>
      <c r="P151" s="66"/>
      <c r="Q151" s="67"/>
      <c r="R151" s="40"/>
      <c r="S151" s="112">
        <f>IF(R151="","",LOOKUP(R151,'工種番号'!$C$4:$C$55,'工種番号'!$D$4:$D$55))</f>
      </c>
      <c r="T151" s="113"/>
      <c r="U151" s="114"/>
      <c r="V151" s="115"/>
      <c r="W151" s="33"/>
      <c r="X151" s="3"/>
    </row>
    <row r="152" spans="1:24" ht="21.75" customHeight="1">
      <c r="A152" s="11">
        <f t="shared" si="11"/>
        <v>0</v>
      </c>
      <c r="B152" s="2"/>
      <c r="C152" s="27"/>
      <c r="D152" s="49">
        <f>IF(ISNUMBER(C152),LOOKUP(C152,'工種番号'!$C$4:$C$55,'工種番号'!$D$4:$D$55),"")</f>
      </c>
      <c r="E152" s="55"/>
      <c r="F152" s="133"/>
      <c r="G152" s="148"/>
      <c r="H152" s="148"/>
      <c r="I152" s="149"/>
      <c r="J152" s="104"/>
      <c r="K152" s="77"/>
      <c r="L152" s="74"/>
      <c r="M152" s="53"/>
      <c r="N152" s="110">
        <f t="shared" si="13"/>
      </c>
      <c r="O152" s="111"/>
      <c r="P152" s="66"/>
      <c r="Q152" s="67"/>
      <c r="R152" s="40"/>
      <c r="S152" s="112">
        <f>IF(R152="","",LOOKUP(R152,'工種番号'!$C$4:$C$55,'工種番号'!$D$4:$D$55))</f>
      </c>
      <c r="T152" s="113"/>
      <c r="U152" s="114"/>
      <c r="V152" s="115"/>
      <c r="W152" s="33"/>
      <c r="X152" s="3"/>
    </row>
    <row r="153" spans="1:24" ht="21.75" customHeight="1" thickBot="1">
      <c r="A153" s="11">
        <f t="shared" si="11"/>
        <v>0</v>
      </c>
      <c r="B153" s="2"/>
      <c r="C153" s="18"/>
      <c r="D153" s="49">
        <f>IF(ISNUMBER(C153),LOOKUP(C153,'工種番号'!$C$4:$C$55,'工種番号'!$D$4:$D$55),"")</f>
      </c>
      <c r="E153" s="55"/>
      <c r="F153" s="133"/>
      <c r="G153" s="148"/>
      <c r="H153" s="148"/>
      <c r="I153" s="149"/>
      <c r="J153" s="104"/>
      <c r="K153" s="77"/>
      <c r="L153" s="74"/>
      <c r="M153" s="53"/>
      <c r="N153" s="110">
        <f t="shared" si="13"/>
      </c>
      <c r="O153" s="111"/>
      <c r="P153" s="66"/>
      <c r="Q153" s="67"/>
      <c r="R153" s="41"/>
      <c r="S153" s="116">
        <f>IF(R153="","",LOOKUP(R153,'工種番号'!$C$4:$C$55,'工種番号'!$D$4:$D$55))</f>
      </c>
      <c r="T153" s="117"/>
      <c r="U153" s="118"/>
      <c r="V153" s="119"/>
      <c r="W153" s="34"/>
      <c r="X153" s="3"/>
    </row>
    <row r="154" spans="1:24" ht="21.75" customHeight="1">
      <c r="A154" s="11"/>
      <c r="B154" s="2"/>
      <c r="C154" s="120" t="s">
        <v>10</v>
      </c>
      <c r="D154" s="121"/>
      <c r="E154" s="37" t="s">
        <v>15</v>
      </c>
      <c r="F154" s="120" t="s">
        <v>16</v>
      </c>
      <c r="G154" s="122"/>
      <c r="H154" s="122"/>
      <c r="I154" s="122"/>
      <c r="J154" s="83"/>
      <c r="K154" s="37" t="s">
        <v>17</v>
      </c>
      <c r="L154" s="37" t="s">
        <v>18</v>
      </c>
      <c r="M154" s="54" t="s">
        <v>19</v>
      </c>
      <c r="N154" s="123" t="s">
        <v>20</v>
      </c>
      <c r="O154" s="124"/>
      <c r="P154" s="68"/>
      <c r="Q154" s="67"/>
      <c r="R154" s="125" t="s">
        <v>21</v>
      </c>
      <c r="S154" s="126"/>
      <c r="T154" s="126"/>
      <c r="U154" s="127" t="s">
        <v>22</v>
      </c>
      <c r="V154" s="127"/>
      <c r="W154" s="128"/>
      <c r="X154" s="3"/>
    </row>
    <row r="155" spans="1:24" ht="21.75" customHeight="1">
      <c r="A155" s="11">
        <f aca="true" t="shared" si="14" ref="A155:A218">C155</f>
        <v>0</v>
      </c>
      <c r="B155" s="2"/>
      <c r="C155" s="18"/>
      <c r="D155" s="48">
        <f>IF(ISNUMBER(C155),LOOKUP(C155,'工種番号'!$C$4:$C$55,'工種番号'!$D$4:$D$55),"")</f>
      </c>
      <c r="E155" s="55"/>
      <c r="F155" s="133"/>
      <c r="G155" s="148"/>
      <c r="H155" s="148"/>
      <c r="I155" s="149"/>
      <c r="J155" s="104"/>
      <c r="K155" s="77"/>
      <c r="L155" s="74"/>
      <c r="M155" s="53"/>
      <c r="N155" s="110">
        <f aca="true" t="shared" si="15" ref="N155:N177">IF(ISBLANK(M155),"",ROUND(K155*M155,0))</f>
      </c>
      <c r="O155" s="111"/>
      <c r="P155" s="66"/>
      <c r="Q155" s="67"/>
      <c r="R155" s="38"/>
      <c r="S155" s="112">
        <f>IF(R155="","",LOOKUP(R155,'工種番号'!$C$4:$C$55,'工種番号'!$D$4:$D$55))</f>
      </c>
      <c r="T155" s="113"/>
      <c r="U155" s="114"/>
      <c r="V155" s="115"/>
      <c r="W155" s="33"/>
      <c r="X155" s="3"/>
    </row>
    <row r="156" spans="1:24" ht="21.75" customHeight="1">
      <c r="A156" s="11">
        <f t="shared" si="14"/>
        <v>0</v>
      </c>
      <c r="B156" s="2"/>
      <c r="C156" s="27"/>
      <c r="D156" s="49">
        <f>IF(ISNUMBER(C156),LOOKUP(C156,'工種番号'!$C$4:$C$55,'工種番号'!$D$4:$D$55),"")</f>
      </c>
      <c r="E156" s="55"/>
      <c r="F156" s="133"/>
      <c r="G156" s="148"/>
      <c r="H156" s="148"/>
      <c r="I156" s="149"/>
      <c r="J156" s="104"/>
      <c r="K156" s="77"/>
      <c r="L156" s="74"/>
      <c r="M156" s="53"/>
      <c r="N156" s="110">
        <f t="shared" si="15"/>
      </c>
      <c r="O156" s="111"/>
      <c r="P156" s="66"/>
      <c r="Q156" s="67"/>
      <c r="R156" s="38"/>
      <c r="S156" s="112">
        <f>IF(R156="","",LOOKUP(R156,'工種番号'!$C$4:$C$55,'工種番号'!$D$4:$D$55))</f>
      </c>
      <c r="T156" s="113"/>
      <c r="U156" s="114"/>
      <c r="V156" s="115"/>
      <c r="W156" s="33"/>
      <c r="X156" s="3"/>
    </row>
    <row r="157" spans="1:24" ht="21.75" customHeight="1">
      <c r="A157" s="11">
        <f t="shared" si="14"/>
        <v>0</v>
      </c>
      <c r="B157" s="2"/>
      <c r="C157" s="27"/>
      <c r="D157" s="49">
        <f>IF(ISNUMBER(C157),LOOKUP(C157,'工種番号'!$C$4:$C$55,'工種番号'!$D$4:$D$55),"")</f>
      </c>
      <c r="E157" s="55"/>
      <c r="F157" s="133"/>
      <c r="G157" s="148"/>
      <c r="H157" s="148"/>
      <c r="I157" s="149"/>
      <c r="J157" s="104"/>
      <c r="K157" s="77"/>
      <c r="L157" s="74"/>
      <c r="M157" s="53"/>
      <c r="N157" s="110">
        <f t="shared" si="15"/>
      </c>
      <c r="O157" s="111"/>
      <c r="P157" s="66"/>
      <c r="Q157" s="67"/>
      <c r="R157" s="38"/>
      <c r="S157" s="112">
        <f>IF(R157="","",LOOKUP(R157,'工種番号'!$C$4:$C$55,'工種番号'!$D$4:$D$55))</f>
      </c>
      <c r="T157" s="113"/>
      <c r="U157" s="114"/>
      <c r="V157" s="115"/>
      <c r="W157" s="33"/>
      <c r="X157" s="3"/>
    </row>
    <row r="158" spans="1:24" ht="21.75" customHeight="1">
      <c r="A158" s="11">
        <f t="shared" si="14"/>
        <v>0</v>
      </c>
      <c r="B158" s="2"/>
      <c r="C158" s="27"/>
      <c r="D158" s="49">
        <f>IF(ISNUMBER(C158),LOOKUP(C158,'工種番号'!$C$4:$C$55,'工種番号'!$D$4:$D$55),"")</f>
      </c>
      <c r="E158" s="55"/>
      <c r="F158" s="133"/>
      <c r="G158" s="148"/>
      <c r="H158" s="148"/>
      <c r="I158" s="149"/>
      <c r="J158" s="104"/>
      <c r="K158" s="77"/>
      <c r="L158" s="74"/>
      <c r="M158" s="53"/>
      <c r="N158" s="110">
        <f t="shared" si="15"/>
      </c>
      <c r="O158" s="111"/>
      <c r="P158" s="66"/>
      <c r="Q158" s="67"/>
      <c r="R158" s="39"/>
      <c r="S158" s="112">
        <f>IF(R158="","",LOOKUP(R158,'工種番号'!$C$4:$C$55,'工種番号'!$D$4:$D$55))</f>
      </c>
      <c r="T158" s="113"/>
      <c r="U158" s="114"/>
      <c r="V158" s="115"/>
      <c r="W158" s="33"/>
      <c r="X158" s="3"/>
    </row>
    <row r="159" spans="1:24" ht="21.75" customHeight="1">
      <c r="A159" s="11">
        <f t="shared" si="14"/>
        <v>0</v>
      </c>
      <c r="B159" s="2"/>
      <c r="C159" s="27"/>
      <c r="D159" s="49">
        <f>IF(ISNUMBER(C159),LOOKUP(C159,'工種番号'!$C$4:$C$55,'工種番号'!$D$4:$D$55),"")</f>
      </c>
      <c r="E159" s="55"/>
      <c r="F159" s="133"/>
      <c r="G159" s="148"/>
      <c r="H159" s="148"/>
      <c r="I159" s="149"/>
      <c r="J159" s="104"/>
      <c r="K159" s="77"/>
      <c r="L159" s="74"/>
      <c r="M159" s="53"/>
      <c r="N159" s="110">
        <f t="shared" si="15"/>
      </c>
      <c r="O159" s="111"/>
      <c r="P159" s="66"/>
      <c r="Q159" s="67"/>
      <c r="R159" s="39"/>
      <c r="S159" s="112">
        <f>IF(R159="","",LOOKUP(R159,'工種番号'!$C$4:$C$55,'工種番号'!$D$4:$D$55))</f>
      </c>
      <c r="T159" s="113"/>
      <c r="U159" s="114"/>
      <c r="V159" s="115"/>
      <c r="W159" s="33"/>
      <c r="X159" s="3"/>
    </row>
    <row r="160" spans="1:24" ht="21.75" customHeight="1">
      <c r="A160" s="11">
        <f t="shared" si="14"/>
        <v>0</v>
      </c>
      <c r="B160" s="2"/>
      <c r="C160" s="18"/>
      <c r="D160" s="49">
        <f>IF(ISNUMBER(C160),LOOKUP(C160,'工種番号'!$C$4:$C$55,'工種番号'!$D$4:$D$55),"")</f>
      </c>
      <c r="E160" s="55"/>
      <c r="F160" s="133"/>
      <c r="G160" s="148"/>
      <c r="H160" s="148"/>
      <c r="I160" s="149"/>
      <c r="J160" s="104"/>
      <c r="K160" s="77"/>
      <c r="L160" s="74"/>
      <c r="M160" s="53"/>
      <c r="N160" s="110">
        <f t="shared" si="15"/>
      </c>
      <c r="O160" s="111"/>
      <c r="P160" s="66"/>
      <c r="Q160" s="67"/>
      <c r="R160" s="39"/>
      <c r="S160" s="112">
        <f>IF(R160="","",LOOKUP(R160,'工種番号'!$C$4:$C$55,'工種番号'!$D$4:$D$55))</f>
      </c>
      <c r="T160" s="113"/>
      <c r="U160" s="114"/>
      <c r="V160" s="115"/>
      <c r="W160" s="33"/>
      <c r="X160" s="3"/>
    </row>
    <row r="161" spans="1:24" ht="21.75" customHeight="1">
      <c r="A161" s="11">
        <f t="shared" si="14"/>
        <v>0</v>
      </c>
      <c r="B161" s="2"/>
      <c r="C161" s="27"/>
      <c r="D161" s="49">
        <f>IF(ISNUMBER(C161),LOOKUP(C161,'工種番号'!$C$4:$C$55,'工種番号'!$D$4:$D$55),"")</f>
      </c>
      <c r="E161" s="55"/>
      <c r="F161" s="133"/>
      <c r="G161" s="148"/>
      <c r="H161" s="148"/>
      <c r="I161" s="149"/>
      <c r="J161" s="104"/>
      <c r="K161" s="77"/>
      <c r="L161" s="74"/>
      <c r="M161" s="53"/>
      <c r="N161" s="110">
        <f t="shared" si="15"/>
      </c>
      <c r="O161" s="111"/>
      <c r="P161" s="66"/>
      <c r="Q161" s="67"/>
      <c r="R161" s="39"/>
      <c r="S161" s="112">
        <f>IF(R161="","",LOOKUP(R161,'工種番号'!$C$4:$C$55,'工種番号'!$D$4:$D$55))</f>
      </c>
      <c r="T161" s="113"/>
      <c r="U161" s="114"/>
      <c r="V161" s="115"/>
      <c r="W161" s="33"/>
      <c r="X161" s="3"/>
    </row>
    <row r="162" spans="1:24" ht="21.75" customHeight="1">
      <c r="A162" s="11">
        <f t="shared" si="14"/>
        <v>0</v>
      </c>
      <c r="B162" s="2"/>
      <c r="C162" s="27"/>
      <c r="D162" s="49">
        <f>IF(ISNUMBER(C162),LOOKUP(C162,'工種番号'!$C$4:$C$55,'工種番号'!$D$4:$D$55),"")</f>
      </c>
      <c r="E162" s="55"/>
      <c r="F162" s="133"/>
      <c r="G162" s="148"/>
      <c r="H162" s="148"/>
      <c r="I162" s="149"/>
      <c r="J162" s="104"/>
      <c r="K162" s="77"/>
      <c r="L162" s="74"/>
      <c r="M162" s="53"/>
      <c r="N162" s="110">
        <f t="shared" si="15"/>
      </c>
      <c r="O162" s="111"/>
      <c r="P162" s="66"/>
      <c r="Q162" s="67"/>
      <c r="R162" s="39"/>
      <c r="S162" s="112">
        <f>IF(R162="","",LOOKUP(R162,'工種番号'!$C$4:$C$55,'工種番号'!$D$4:$D$55))</f>
      </c>
      <c r="T162" s="113"/>
      <c r="U162" s="114"/>
      <c r="V162" s="115"/>
      <c r="W162" s="33"/>
      <c r="X162" s="3"/>
    </row>
    <row r="163" spans="1:24" ht="21.75" customHeight="1">
      <c r="A163" s="11">
        <f t="shared" si="14"/>
        <v>0</v>
      </c>
      <c r="B163" s="2"/>
      <c r="C163" s="27"/>
      <c r="D163" s="49">
        <f>IF(ISNUMBER(C163),LOOKUP(C163,'工種番号'!$C$4:$C$55,'工種番号'!$D$4:$D$55),"")</f>
      </c>
      <c r="E163" s="55"/>
      <c r="F163" s="133"/>
      <c r="G163" s="148"/>
      <c r="H163" s="148"/>
      <c r="I163" s="149"/>
      <c r="J163" s="104"/>
      <c r="K163" s="77"/>
      <c r="L163" s="74"/>
      <c r="M163" s="53"/>
      <c r="N163" s="110">
        <f t="shared" si="15"/>
      </c>
      <c r="O163" s="111"/>
      <c r="P163" s="66"/>
      <c r="Q163" s="67"/>
      <c r="R163" s="39"/>
      <c r="S163" s="112">
        <f>IF(R163="","",LOOKUP(R163,'工種番号'!$C$4:$C$55,'工種番号'!$D$4:$D$55))</f>
      </c>
      <c r="T163" s="113"/>
      <c r="U163" s="114"/>
      <c r="V163" s="115"/>
      <c r="W163" s="33"/>
      <c r="X163" s="3"/>
    </row>
    <row r="164" spans="1:24" ht="21.75" customHeight="1">
      <c r="A164" s="11">
        <f t="shared" si="14"/>
        <v>0</v>
      </c>
      <c r="B164" s="2"/>
      <c r="C164" s="27"/>
      <c r="D164" s="49">
        <f>IF(ISNUMBER(C164),LOOKUP(C164,'工種番号'!$C$4:$C$55,'工種番号'!$D$4:$D$55),"")</f>
      </c>
      <c r="E164" s="55"/>
      <c r="F164" s="133"/>
      <c r="G164" s="148"/>
      <c r="H164" s="148"/>
      <c r="I164" s="149"/>
      <c r="J164" s="104"/>
      <c r="K164" s="77"/>
      <c r="L164" s="74"/>
      <c r="M164" s="53"/>
      <c r="N164" s="110">
        <f t="shared" si="15"/>
      </c>
      <c r="O164" s="111"/>
      <c r="P164" s="66"/>
      <c r="Q164" s="67"/>
      <c r="R164" s="40"/>
      <c r="S164" s="112">
        <f>IF(R164="","",LOOKUP(R164,'工種番号'!$C$4:$C$55,'工種番号'!$D$4:$D$55))</f>
      </c>
      <c r="T164" s="113"/>
      <c r="U164" s="114"/>
      <c r="V164" s="115"/>
      <c r="W164" s="33"/>
      <c r="X164" s="3"/>
    </row>
    <row r="165" spans="1:24" ht="21.75" customHeight="1">
      <c r="A165" s="11">
        <f t="shared" si="14"/>
        <v>0</v>
      </c>
      <c r="B165" s="2"/>
      <c r="C165" s="18"/>
      <c r="D165" s="49">
        <f>IF(ISNUMBER(C165),LOOKUP(C165,'工種番号'!$C$4:$C$55,'工種番号'!$D$4:$D$55),"")</f>
      </c>
      <c r="E165" s="55"/>
      <c r="F165" s="133"/>
      <c r="G165" s="148"/>
      <c r="H165" s="148"/>
      <c r="I165" s="149"/>
      <c r="J165" s="104"/>
      <c r="K165" s="77"/>
      <c r="L165" s="74"/>
      <c r="M165" s="53"/>
      <c r="N165" s="110">
        <f t="shared" si="15"/>
      </c>
      <c r="O165" s="111"/>
      <c r="P165" s="66"/>
      <c r="Q165" s="67"/>
      <c r="R165" s="40"/>
      <c r="S165" s="112">
        <f>IF(R165="","",LOOKUP(R165,'工種番号'!$C$4:$C$55,'工種番号'!$D$4:$D$55))</f>
      </c>
      <c r="T165" s="113"/>
      <c r="U165" s="114"/>
      <c r="V165" s="115"/>
      <c r="W165" s="33"/>
      <c r="X165" s="3"/>
    </row>
    <row r="166" spans="1:24" ht="21.75" customHeight="1">
      <c r="A166" s="11">
        <f t="shared" si="14"/>
        <v>0</v>
      </c>
      <c r="B166" s="2"/>
      <c r="C166" s="18"/>
      <c r="D166" s="49">
        <f>IF(ISNUMBER(C166),LOOKUP(C166,'工種番号'!$C$4:$C$55,'工種番号'!$D$4:$D$55),"")</f>
      </c>
      <c r="E166" s="55"/>
      <c r="F166" s="133"/>
      <c r="G166" s="148"/>
      <c r="H166" s="148"/>
      <c r="I166" s="149"/>
      <c r="J166" s="104"/>
      <c r="K166" s="77"/>
      <c r="L166" s="74"/>
      <c r="M166" s="53"/>
      <c r="N166" s="110">
        <f t="shared" si="15"/>
      </c>
      <c r="O166" s="111"/>
      <c r="P166" s="66"/>
      <c r="Q166" s="67"/>
      <c r="R166" s="40"/>
      <c r="S166" s="112">
        <f>IF(R166="","",LOOKUP(R166,'工種番号'!$C$4:$C$55,'工種番号'!$D$4:$D$55))</f>
      </c>
      <c r="T166" s="113"/>
      <c r="U166" s="114"/>
      <c r="V166" s="115"/>
      <c r="W166" s="33"/>
      <c r="X166" s="3"/>
    </row>
    <row r="167" spans="1:24" ht="21.75" customHeight="1">
      <c r="A167" s="11">
        <f t="shared" si="14"/>
        <v>0</v>
      </c>
      <c r="B167" s="2"/>
      <c r="C167" s="27"/>
      <c r="D167" s="49">
        <f>IF(ISNUMBER(C167),LOOKUP(C167,'工種番号'!$C$4:$C$55,'工種番号'!$D$4:$D$55),"")</f>
      </c>
      <c r="E167" s="55"/>
      <c r="F167" s="133"/>
      <c r="G167" s="148"/>
      <c r="H167" s="148"/>
      <c r="I167" s="149"/>
      <c r="J167" s="104"/>
      <c r="K167" s="77"/>
      <c r="L167" s="74"/>
      <c r="M167" s="53"/>
      <c r="N167" s="110">
        <f t="shared" si="15"/>
      </c>
      <c r="O167" s="111"/>
      <c r="P167" s="66"/>
      <c r="Q167" s="67"/>
      <c r="R167" s="40"/>
      <c r="S167" s="112">
        <f>IF(R167="","",LOOKUP(R167,'工種番号'!$C$4:$C$55,'工種番号'!$D$4:$D$55))</f>
      </c>
      <c r="T167" s="113"/>
      <c r="U167" s="114"/>
      <c r="V167" s="115"/>
      <c r="W167" s="33"/>
      <c r="X167" s="3"/>
    </row>
    <row r="168" spans="1:24" ht="21.75" customHeight="1">
      <c r="A168" s="11">
        <f t="shared" si="14"/>
        <v>0</v>
      </c>
      <c r="B168" s="2"/>
      <c r="C168" s="27"/>
      <c r="D168" s="49">
        <f>IF(ISNUMBER(C168),LOOKUP(C168,'工種番号'!$C$4:$C$55,'工種番号'!$D$4:$D$55),"")</f>
      </c>
      <c r="E168" s="55"/>
      <c r="F168" s="133"/>
      <c r="G168" s="148"/>
      <c r="H168" s="148"/>
      <c r="I168" s="149"/>
      <c r="J168" s="104"/>
      <c r="K168" s="77"/>
      <c r="L168" s="74"/>
      <c r="M168" s="53"/>
      <c r="N168" s="110">
        <f t="shared" si="15"/>
      </c>
      <c r="O168" s="111"/>
      <c r="P168" s="66"/>
      <c r="Q168" s="67"/>
      <c r="R168" s="40"/>
      <c r="S168" s="112">
        <f>IF(R168="","",LOOKUP(R168,'工種番号'!$C$4:$C$55,'工種番号'!$D$4:$D$55))</f>
      </c>
      <c r="T168" s="113"/>
      <c r="U168" s="114"/>
      <c r="V168" s="115"/>
      <c r="W168" s="33"/>
      <c r="X168" s="3"/>
    </row>
    <row r="169" spans="1:24" ht="21.75" customHeight="1">
      <c r="A169" s="11">
        <f t="shared" si="14"/>
        <v>0</v>
      </c>
      <c r="B169" s="2"/>
      <c r="C169" s="27"/>
      <c r="D169" s="49">
        <f>IF(ISNUMBER(C169),LOOKUP(C169,'工種番号'!$C$4:$C$55,'工種番号'!$D$4:$D$55),"")</f>
      </c>
      <c r="E169" s="55"/>
      <c r="F169" s="133"/>
      <c r="G169" s="148"/>
      <c r="H169" s="148"/>
      <c r="I169" s="149"/>
      <c r="J169" s="104"/>
      <c r="K169" s="77"/>
      <c r="L169" s="74"/>
      <c r="M169" s="53"/>
      <c r="N169" s="110">
        <f t="shared" si="15"/>
      </c>
      <c r="O169" s="111"/>
      <c r="P169" s="66"/>
      <c r="Q169" s="67"/>
      <c r="R169" s="40"/>
      <c r="S169" s="112">
        <f>IF(R169="","",LOOKUP(R169,'工種番号'!$C$4:$C$55,'工種番号'!$D$4:$D$55))</f>
      </c>
      <c r="T169" s="113"/>
      <c r="U169" s="114"/>
      <c r="V169" s="115"/>
      <c r="W169" s="33"/>
      <c r="X169" s="3"/>
    </row>
    <row r="170" spans="1:24" ht="21.75" customHeight="1">
      <c r="A170" s="11">
        <f t="shared" si="14"/>
        <v>0</v>
      </c>
      <c r="B170" s="2"/>
      <c r="C170" s="27"/>
      <c r="D170" s="49">
        <f>IF(ISNUMBER(C170),LOOKUP(C170,'工種番号'!$C$4:$C$55,'工種番号'!$D$4:$D$55),"")</f>
      </c>
      <c r="E170" s="55"/>
      <c r="F170" s="133"/>
      <c r="G170" s="148"/>
      <c r="H170" s="148"/>
      <c r="I170" s="149"/>
      <c r="J170" s="104"/>
      <c r="K170" s="77"/>
      <c r="L170" s="74"/>
      <c r="M170" s="53"/>
      <c r="N170" s="110">
        <f t="shared" si="15"/>
      </c>
      <c r="O170" s="111"/>
      <c r="P170" s="66"/>
      <c r="Q170" s="67"/>
      <c r="R170" s="40"/>
      <c r="S170" s="112">
        <f>IF(R170="","",LOOKUP(R170,'工種番号'!$C$4:$C$55,'工種番号'!$D$4:$D$55))</f>
      </c>
      <c r="T170" s="113"/>
      <c r="U170" s="114"/>
      <c r="V170" s="115"/>
      <c r="W170" s="33"/>
      <c r="X170" s="3"/>
    </row>
    <row r="171" spans="1:24" ht="21.75" customHeight="1">
      <c r="A171" s="11">
        <f t="shared" si="14"/>
        <v>0</v>
      </c>
      <c r="B171" s="2"/>
      <c r="C171" s="27"/>
      <c r="D171" s="49">
        <f>IF(ISNUMBER(C171),LOOKUP(C171,'工種番号'!$C$4:$C$55,'工種番号'!$D$4:$D$55),"")</f>
      </c>
      <c r="E171" s="55"/>
      <c r="F171" s="133"/>
      <c r="G171" s="148"/>
      <c r="H171" s="148"/>
      <c r="I171" s="149"/>
      <c r="J171" s="104"/>
      <c r="K171" s="77"/>
      <c r="L171" s="74"/>
      <c r="M171" s="53"/>
      <c r="N171" s="110">
        <f t="shared" si="15"/>
      </c>
      <c r="O171" s="111"/>
      <c r="P171" s="66"/>
      <c r="Q171" s="67"/>
      <c r="R171" s="40"/>
      <c r="S171" s="112">
        <f>IF(R171="","",LOOKUP(R171,'工種番号'!$C$4:$C$55,'工種番号'!$D$4:$D$55))</f>
      </c>
      <c r="T171" s="113"/>
      <c r="U171" s="114"/>
      <c r="V171" s="115"/>
      <c r="W171" s="33"/>
      <c r="X171" s="3"/>
    </row>
    <row r="172" spans="1:24" ht="21.75" customHeight="1">
      <c r="A172" s="11">
        <f t="shared" si="14"/>
        <v>0</v>
      </c>
      <c r="B172" s="2"/>
      <c r="C172" s="18"/>
      <c r="D172" s="49">
        <f>IF(ISNUMBER(C172),LOOKUP(C172,'工種番号'!$C$4:$C$55,'工種番号'!$D$4:$D$55),"")</f>
      </c>
      <c r="E172" s="55"/>
      <c r="F172" s="133"/>
      <c r="G172" s="148"/>
      <c r="H172" s="148"/>
      <c r="I172" s="149"/>
      <c r="J172" s="104"/>
      <c r="K172" s="77"/>
      <c r="L172" s="74"/>
      <c r="M172" s="53"/>
      <c r="N172" s="110">
        <f t="shared" si="15"/>
      </c>
      <c r="O172" s="111"/>
      <c r="P172" s="66"/>
      <c r="Q172" s="67"/>
      <c r="R172" s="40"/>
      <c r="S172" s="112">
        <f>IF(R172="","",LOOKUP(R172,'工種番号'!$C$4:$C$55,'工種番号'!$D$4:$D$55))</f>
      </c>
      <c r="T172" s="113"/>
      <c r="U172" s="114"/>
      <c r="V172" s="115"/>
      <c r="W172" s="33"/>
      <c r="X172" s="3"/>
    </row>
    <row r="173" spans="1:24" ht="21.75" customHeight="1">
      <c r="A173" s="11">
        <f t="shared" si="14"/>
        <v>0</v>
      </c>
      <c r="B173" s="2"/>
      <c r="C173" s="18"/>
      <c r="D173" s="49">
        <f>IF(ISNUMBER(C173),LOOKUP(C173,'工種番号'!$C$4:$C$55,'工種番号'!$D$4:$D$55),"")</f>
      </c>
      <c r="E173" s="55"/>
      <c r="F173" s="133"/>
      <c r="G173" s="148"/>
      <c r="H173" s="148"/>
      <c r="I173" s="149"/>
      <c r="J173" s="104"/>
      <c r="K173" s="77"/>
      <c r="L173" s="74"/>
      <c r="M173" s="53"/>
      <c r="N173" s="110">
        <f t="shared" si="15"/>
      </c>
      <c r="O173" s="111"/>
      <c r="P173" s="66"/>
      <c r="Q173" s="67"/>
      <c r="R173" s="40"/>
      <c r="S173" s="112">
        <f>IF(R173="","",LOOKUP(R173,'工種番号'!$C$4:$C$55,'工種番号'!$D$4:$D$55))</f>
      </c>
      <c r="T173" s="113"/>
      <c r="U173" s="114"/>
      <c r="V173" s="115"/>
      <c r="W173" s="33"/>
      <c r="X173" s="3"/>
    </row>
    <row r="174" spans="1:24" ht="21.75" customHeight="1">
      <c r="A174" s="11">
        <f t="shared" si="14"/>
        <v>0</v>
      </c>
      <c r="B174" s="2"/>
      <c r="C174" s="18"/>
      <c r="D174" s="49">
        <f>IF(ISNUMBER(C174),LOOKUP(C174,'工種番号'!$C$4:$C$55,'工種番号'!$D$4:$D$55),"")</f>
      </c>
      <c r="E174" s="55"/>
      <c r="F174" s="133"/>
      <c r="G174" s="148"/>
      <c r="H174" s="148"/>
      <c r="I174" s="149"/>
      <c r="J174" s="104"/>
      <c r="K174" s="77"/>
      <c r="L174" s="74"/>
      <c r="M174" s="53"/>
      <c r="N174" s="110">
        <f t="shared" si="15"/>
      </c>
      <c r="O174" s="111"/>
      <c r="P174" s="66"/>
      <c r="Q174" s="67"/>
      <c r="R174" s="40"/>
      <c r="S174" s="112">
        <f>IF(R174="","",LOOKUP(R174,'工種番号'!$C$4:$C$55,'工種番号'!$D$4:$D$55))</f>
      </c>
      <c r="T174" s="113"/>
      <c r="U174" s="114"/>
      <c r="V174" s="115"/>
      <c r="W174" s="33"/>
      <c r="X174" s="3"/>
    </row>
    <row r="175" spans="1:24" ht="21.75" customHeight="1">
      <c r="A175" s="11">
        <f t="shared" si="14"/>
        <v>0</v>
      </c>
      <c r="B175" s="2"/>
      <c r="C175" s="27"/>
      <c r="D175" s="49">
        <f>IF(ISNUMBER(C175),LOOKUP(C175,'工種番号'!$C$4:$C$55,'工種番号'!$D$4:$D$55),"")</f>
      </c>
      <c r="E175" s="55"/>
      <c r="F175" s="133"/>
      <c r="G175" s="148"/>
      <c r="H175" s="148"/>
      <c r="I175" s="149"/>
      <c r="J175" s="104"/>
      <c r="K175" s="77"/>
      <c r="L175" s="74"/>
      <c r="M175" s="53"/>
      <c r="N175" s="110">
        <f t="shared" si="15"/>
      </c>
      <c r="O175" s="111"/>
      <c r="P175" s="66"/>
      <c r="Q175" s="67"/>
      <c r="R175" s="40"/>
      <c r="S175" s="112">
        <f>IF(R175="","",LOOKUP(R175,'工種番号'!$C$4:$C$55,'工種番号'!$D$4:$D$55))</f>
      </c>
      <c r="T175" s="113"/>
      <c r="U175" s="114"/>
      <c r="V175" s="115"/>
      <c r="W175" s="33"/>
      <c r="X175" s="3"/>
    </row>
    <row r="176" spans="1:24" ht="21.75" customHeight="1">
      <c r="A176" s="11">
        <f t="shared" si="14"/>
        <v>0</v>
      </c>
      <c r="B176" s="2"/>
      <c r="C176" s="27"/>
      <c r="D176" s="49">
        <f>IF(ISNUMBER(C176),LOOKUP(C176,'工種番号'!$C$4:$C$55,'工種番号'!$D$4:$D$55),"")</f>
      </c>
      <c r="E176" s="55"/>
      <c r="F176" s="133"/>
      <c r="G176" s="148"/>
      <c r="H176" s="148"/>
      <c r="I176" s="149"/>
      <c r="J176" s="104"/>
      <c r="K176" s="77"/>
      <c r="L176" s="74"/>
      <c r="M176" s="53"/>
      <c r="N176" s="110">
        <f t="shared" si="15"/>
      </c>
      <c r="O176" s="111"/>
      <c r="P176" s="66"/>
      <c r="Q176" s="67"/>
      <c r="R176" s="40"/>
      <c r="S176" s="112">
        <f>IF(R176="","",LOOKUP(R176,'工種番号'!$C$4:$C$55,'工種番号'!$D$4:$D$55))</f>
      </c>
      <c r="T176" s="113"/>
      <c r="U176" s="114"/>
      <c r="V176" s="115"/>
      <c r="W176" s="33"/>
      <c r="X176" s="3"/>
    </row>
    <row r="177" spans="1:24" ht="21.75" customHeight="1" thickBot="1">
      <c r="A177" s="11">
        <f t="shared" si="14"/>
        <v>0</v>
      </c>
      <c r="B177" s="2"/>
      <c r="C177" s="18"/>
      <c r="D177" s="49">
        <f>IF(ISNUMBER(C177),LOOKUP(C177,'工種番号'!$C$4:$C$55,'工種番号'!$D$4:$D$55),"")</f>
      </c>
      <c r="E177" s="55"/>
      <c r="F177" s="133"/>
      <c r="G177" s="148"/>
      <c r="H177" s="148"/>
      <c r="I177" s="149"/>
      <c r="J177" s="104"/>
      <c r="K177" s="77"/>
      <c r="L177" s="74"/>
      <c r="M177" s="53"/>
      <c r="N177" s="110">
        <f t="shared" si="15"/>
      </c>
      <c r="O177" s="111"/>
      <c r="P177" s="66"/>
      <c r="Q177" s="67"/>
      <c r="R177" s="41"/>
      <c r="S177" s="116">
        <f>IF(R177="","",LOOKUP(R177,'工種番号'!$C$4:$C$55,'工種番号'!$D$4:$D$55))</f>
      </c>
      <c r="T177" s="117"/>
      <c r="U177" s="118"/>
      <c r="V177" s="119"/>
      <c r="W177" s="34"/>
      <c r="X177" s="3"/>
    </row>
    <row r="178" spans="1:24" ht="21.75" customHeight="1">
      <c r="A178" s="11"/>
      <c r="B178" s="2"/>
      <c r="C178" s="120" t="s">
        <v>10</v>
      </c>
      <c r="D178" s="121"/>
      <c r="E178" s="37" t="s">
        <v>15</v>
      </c>
      <c r="F178" s="120" t="s">
        <v>16</v>
      </c>
      <c r="G178" s="122"/>
      <c r="H178" s="122"/>
      <c r="I178" s="122"/>
      <c r="J178" s="83"/>
      <c r="K178" s="37" t="s">
        <v>17</v>
      </c>
      <c r="L178" s="37" t="s">
        <v>18</v>
      </c>
      <c r="M178" s="54" t="s">
        <v>19</v>
      </c>
      <c r="N178" s="123" t="s">
        <v>20</v>
      </c>
      <c r="O178" s="124"/>
      <c r="P178" s="68"/>
      <c r="Q178" s="67"/>
      <c r="R178" s="125" t="s">
        <v>21</v>
      </c>
      <c r="S178" s="126"/>
      <c r="T178" s="126"/>
      <c r="U178" s="127" t="s">
        <v>22</v>
      </c>
      <c r="V178" s="127"/>
      <c r="W178" s="128"/>
      <c r="X178" s="3"/>
    </row>
    <row r="179" spans="1:24" ht="21.75" customHeight="1">
      <c r="A179" s="11">
        <f t="shared" si="14"/>
        <v>0</v>
      </c>
      <c r="B179" s="2"/>
      <c r="C179" s="18"/>
      <c r="D179" s="48">
        <f>IF(ISNUMBER(C179),LOOKUP(C179,'工種番号'!$C$4:$C$55,'工種番号'!$D$4:$D$55),"")</f>
      </c>
      <c r="E179" s="55"/>
      <c r="F179" s="133"/>
      <c r="G179" s="148"/>
      <c r="H179" s="148"/>
      <c r="I179" s="149"/>
      <c r="J179" s="104"/>
      <c r="K179" s="77"/>
      <c r="L179" s="74"/>
      <c r="M179" s="53"/>
      <c r="N179" s="110">
        <f aca="true" t="shared" si="16" ref="N179:N201">IF(ISBLANK(M179),"",ROUND(K179*M179,0))</f>
      </c>
      <c r="O179" s="111"/>
      <c r="P179" s="66"/>
      <c r="Q179" s="67"/>
      <c r="R179" s="38"/>
      <c r="S179" s="112">
        <f>IF(R179="","",LOOKUP(R179,'工種番号'!$C$4:$C$55,'工種番号'!$D$4:$D$55))</f>
      </c>
      <c r="T179" s="113"/>
      <c r="U179" s="114"/>
      <c r="V179" s="115"/>
      <c r="W179" s="33"/>
      <c r="X179" s="3"/>
    </row>
    <row r="180" spans="1:24" ht="21.75" customHeight="1">
      <c r="A180" s="11">
        <f t="shared" si="14"/>
        <v>0</v>
      </c>
      <c r="B180" s="2"/>
      <c r="C180" s="27"/>
      <c r="D180" s="49">
        <f>IF(ISNUMBER(C180),LOOKUP(C180,'工種番号'!$C$4:$C$55,'工種番号'!$D$4:$D$55),"")</f>
      </c>
      <c r="E180" s="55"/>
      <c r="F180" s="133"/>
      <c r="G180" s="148"/>
      <c r="H180" s="148"/>
      <c r="I180" s="149"/>
      <c r="J180" s="104"/>
      <c r="K180" s="77"/>
      <c r="L180" s="74"/>
      <c r="M180" s="53"/>
      <c r="N180" s="110">
        <f t="shared" si="16"/>
      </c>
      <c r="O180" s="111"/>
      <c r="P180" s="66"/>
      <c r="Q180" s="67"/>
      <c r="R180" s="38"/>
      <c r="S180" s="112">
        <f>IF(R180="","",LOOKUP(R180,'工種番号'!$C$4:$C$55,'工種番号'!$D$4:$D$55))</f>
      </c>
      <c r="T180" s="113"/>
      <c r="U180" s="114"/>
      <c r="V180" s="115"/>
      <c r="W180" s="33"/>
      <c r="X180" s="3"/>
    </row>
    <row r="181" spans="1:24" ht="21.75" customHeight="1">
      <c r="A181" s="11">
        <f t="shared" si="14"/>
        <v>0</v>
      </c>
      <c r="B181" s="2"/>
      <c r="C181" s="27"/>
      <c r="D181" s="49">
        <f>IF(ISNUMBER(C181),LOOKUP(C181,'工種番号'!$C$4:$C$55,'工種番号'!$D$4:$D$55),"")</f>
      </c>
      <c r="E181" s="55"/>
      <c r="F181" s="133"/>
      <c r="G181" s="148"/>
      <c r="H181" s="148"/>
      <c r="I181" s="149"/>
      <c r="J181" s="104"/>
      <c r="K181" s="77"/>
      <c r="L181" s="74"/>
      <c r="M181" s="53"/>
      <c r="N181" s="110">
        <f t="shared" si="16"/>
      </c>
      <c r="O181" s="111"/>
      <c r="P181" s="66"/>
      <c r="Q181" s="67"/>
      <c r="R181" s="38"/>
      <c r="S181" s="112">
        <f>IF(R181="","",LOOKUP(R181,'工種番号'!$C$4:$C$55,'工種番号'!$D$4:$D$55))</f>
      </c>
      <c r="T181" s="113"/>
      <c r="U181" s="114"/>
      <c r="V181" s="115"/>
      <c r="W181" s="33"/>
      <c r="X181" s="3"/>
    </row>
    <row r="182" spans="1:24" ht="21.75" customHeight="1">
      <c r="A182" s="11">
        <f t="shared" si="14"/>
        <v>0</v>
      </c>
      <c r="B182" s="2"/>
      <c r="C182" s="27"/>
      <c r="D182" s="49">
        <f>IF(ISNUMBER(C182),LOOKUP(C182,'工種番号'!$C$4:$C$55,'工種番号'!$D$4:$D$55),"")</f>
      </c>
      <c r="E182" s="55"/>
      <c r="F182" s="133"/>
      <c r="G182" s="148"/>
      <c r="H182" s="148"/>
      <c r="I182" s="149"/>
      <c r="J182" s="104"/>
      <c r="K182" s="77"/>
      <c r="L182" s="74"/>
      <c r="M182" s="53"/>
      <c r="N182" s="110">
        <f t="shared" si="16"/>
      </c>
      <c r="O182" s="111"/>
      <c r="P182" s="66"/>
      <c r="Q182" s="67"/>
      <c r="R182" s="39"/>
      <c r="S182" s="112">
        <f>IF(R182="","",LOOKUP(R182,'工種番号'!$C$4:$C$55,'工種番号'!$D$4:$D$55))</f>
      </c>
      <c r="T182" s="113"/>
      <c r="U182" s="114"/>
      <c r="V182" s="115"/>
      <c r="W182" s="33"/>
      <c r="X182" s="3"/>
    </row>
    <row r="183" spans="1:24" ht="21.75" customHeight="1">
      <c r="A183" s="11">
        <f t="shared" si="14"/>
        <v>0</v>
      </c>
      <c r="B183" s="2"/>
      <c r="C183" s="27"/>
      <c r="D183" s="49">
        <f>IF(ISNUMBER(C183),LOOKUP(C183,'工種番号'!$C$4:$C$55,'工種番号'!$D$4:$D$55),"")</f>
      </c>
      <c r="E183" s="55"/>
      <c r="F183" s="133"/>
      <c r="G183" s="148"/>
      <c r="H183" s="148"/>
      <c r="I183" s="149"/>
      <c r="J183" s="104"/>
      <c r="K183" s="77"/>
      <c r="L183" s="74"/>
      <c r="M183" s="53"/>
      <c r="N183" s="110">
        <f t="shared" si="16"/>
      </c>
      <c r="O183" s="111"/>
      <c r="P183" s="66"/>
      <c r="Q183" s="67"/>
      <c r="R183" s="39"/>
      <c r="S183" s="112">
        <f>IF(R183="","",LOOKUP(R183,'工種番号'!$C$4:$C$55,'工種番号'!$D$4:$D$55))</f>
      </c>
      <c r="T183" s="113"/>
      <c r="U183" s="114"/>
      <c r="V183" s="115"/>
      <c r="W183" s="33"/>
      <c r="X183" s="3"/>
    </row>
    <row r="184" spans="1:24" ht="21.75" customHeight="1">
      <c r="A184" s="11">
        <f t="shared" si="14"/>
        <v>0</v>
      </c>
      <c r="B184" s="2"/>
      <c r="C184" s="18"/>
      <c r="D184" s="49">
        <f>IF(ISNUMBER(C184),LOOKUP(C184,'工種番号'!$C$4:$C$55,'工種番号'!$D$4:$D$55),"")</f>
      </c>
      <c r="E184" s="55"/>
      <c r="F184" s="133"/>
      <c r="G184" s="148"/>
      <c r="H184" s="148"/>
      <c r="I184" s="149"/>
      <c r="J184" s="104"/>
      <c r="K184" s="77"/>
      <c r="L184" s="74"/>
      <c r="M184" s="53"/>
      <c r="N184" s="110">
        <f t="shared" si="16"/>
      </c>
      <c r="O184" s="111"/>
      <c r="P184" s="66"/>
      <c r="Q184" s="67"/>
      <c r="R184" s="39"/>
      <c r="S184" s="112">
        <f>IF(R184="","",LOOKUP(R184,'工種番号'!$C$4:$C$55,'工種番号'!$D$4:$D$55))</f>
      </c>
      <c r="T184" s="113"/>
      <c r="U184" s="114"/>
      <c r="V184" s="115"/>
      <c r="W184" s="33"/>
      <c r="X184" s="3"/>
    </row>
    <row r="185" spans="1:24" ht="21.75" customHeight="1">
      <c r="A185" s="11">
        <f t="shared" si="14"/>
        <v>0</v>
      </c>
      <c r="B185" s="2"/>
      <c r="C185" s="27"/>
      <c r="D185" s="49">
        <f>IF(ISNUMBER(C185),LOOKUP(C185,'工種番号'!$C$4:$C$55,'工種番号'!$D$4:$D$55),"")</f>
      </c>
      <c r="E185" s="55"/>
      <c r="F185" s="133"/>
      <c r="G185" s="148"/>
      <c r="H185" s="148"/>
      <c r="I185" s="149"/>
      <c r="J185" s="104"/>
      <c r="K185" s="77"/>
      <c r="L185" s="74"/>
      <c r="M185" s="53"/>
      <c r="N185" s="110">
        <f t="shared" si="16"/>
      </c>
      <c r="O185" s="111"/>
      <c r="P185" s="66"/>
      <c r="Q185" s="67"/>
      <c r="R185" s="39"/>
      <c r="S185" s="112">
        <f>IF(R185="","",LOOKUP(R185,'工種番号'!$C$4:$C$55,'工種番号'!$D$4:$D$55))</f>
      </c>
      <c r="T185" s="113"/>
      <c r="U185" s="114"/>
      <c r="V185" s="115"/>
      <c r="W185" s="33"/>
      <c r="X185" s="3"/>
    </row>
    <row r="186" spans="1:24" ht="21.75" customHeight="1">
      <c r="A186" s="11">
        <f t="shared" si="14"/>
        <v>0</v>
      </c>
      <c r="B186" s="2"/>
      <c r="C186" s="27"/>
      <c r="D186" s="49">
        <f>IF(ISNUMBER(C186),LOOKUP(C186,'工種番号'!$C$4:$C$55,'工種番号'!$D$4:$D$55),"")</f>
      </c>
      <c r="E186" s="55"/>
      <c r="F186" s="133"/>
      <c r="G186" s="148"/>
      <c r="H186" s="148"/>
      <c r="I186" s="149"/>
      <c r="J186" s="104"/>
      <c r="K186" s="77"/>
      <c r="L186" s="74"/>
      <c r="M186" s="53"/>
      <c r="N186" s="110">
        <f t="shared" si="16"/>
      </c>
      <c r="O186" s="111"/>
      <c r="P186" s="66"/>
      <c r="Q186" s="67"/>
      <c r="R186" s="39"/>
      <c r="S186" s="112">
        <f>IF(R186="","",LOOKUP(R186,'工種番号'!$C$4:$C$55,'工種番号'!$D$4:$D$55))</f>
      </c>
      <c r="T186" s="113"/>
      <c r="U186" s="114"/>
      <c r="V186" s="115"/>
      <c r="W186" s="33"/>
      <c r="X186" s="3"/>
    </row>
    <row r="187" spans="1:24" ht="21.75" customHeight="1">
      <c r="A187" s="11">
        <f t="shared" si="14"/>
        <v>0</v>
      </c>
      <c r="B187" s="2"/>
      <c r="C187" s="27"/>
      <c r="D187" s="49">
        <f>IF(ISNUMBER(C187),LOOKUP(C187,'工種番号'!$C$4:$C$55,'工種番号'!$D$4:$D$55),"")</f>
      </c>
      <c r="E187" s="55"/>
      <c r="F187" s="133"/>
      <c r="G187" s="148"/>
      <c r="H187" s="148"/>
      <c r="I187" s="149"/>
      <c r="J187" s="104"/>
      <c r="K187" s="77"/>
      <c r="L187" s="74"/>
      <c r="M187" s="53"/>
      <c r="N187" s="110">
        <f t="shared" si="16"/>
      </c>
      <c r="O187" s="111"/>
      <c r="P187" s="66"/>
      <c r="Q187" s="67"/>
      <c r="R187" s="39"/>
      <c r="S187" s="112">
        <f>IF(R187="","",LOOKUP(R187,'工種番号'!$C$4:$C$55,'工種番号'!$D$4:$D$55))</f>
      </c>
      <c r="T187" s="113"/>
      <c r="U187" s="114"/>
      <c r="V187" s="115"/>
      <c r="W187" s="33"/>
      <c r="X187" s="3"/>
    </row>
    <row r="188" spans="1:24" ht="21.75" customHeight="1">
      <c r="A188" s="11">
        <f t="shared" si="14"/>
        <v>0</v>
      </c>
      <c r="B188" s="2"/>
      <c r="C188" s="27"/>
      <c r="D188" s="49">
        <f>IF(ISNUMBER(C188),LOOKUP(C188,'工種番号'!$C$4:$C$55,'工種番号'!$D$4:$D$55),"")</f>
      </c>
      <c r="E188" s="55"/>
      <c r="F188" s="133"/>
      <c r="G188" s="148"/>
      <c r="H188" s="148"/>
      <c r="I188" s="149"/>
      <c r="J188" s="104"/>
      <c r="K188" s="77"/>
      <c r="L188" s="74"/>
      <c r="M188" s="53"/>
      <c r="N188" s="110">
        <f t="shared" si="16"/>
      </c>
      <c r="O188" s="111"/>
      <c r="P188" s="66"/>
      <c r="Q188" s="67"/>
      <c r="R188" s="40"/>
      <c r="S188" s="112">
        <f>IF(R188="","",LOOKUP(R188,'工種番号'!$C$4:$C$55,'工種番号'!$D$4:$D$55))</f>
      </c>
      <c r="T188" s="113"/>
      <c r="U188" s="114"/>
      <c r="V188" s="115"/>
      <c r="W188" s="33"/>
      <c r="X188" s="3"/>
    </row>
    <row r="189" spans="1:24" ht="21.75" customHeight="1">
      <c r="A189" s="11">
        <f t="shared" si="14"/>
        <v>0</v>
      </c>
      <c r="B189" s="2"/>
      <c r="C189" s="18"/>
      <c r="D189" s="49">
        <f>IF(ISNUMBER(C189),LOOKUP(C189,'工種番号'!$C$4:$C$55,'工種番号'!$D$4:$D$55),"")</f>
      </c>
      <c r="E189" s="55"/>
      <c r="F189" s="133"/>
      <c r="G189" s="148"/>
      <c r="H189" s="148"/>
      <c r="I189" s="149"/>
      <c r="J189" s="104"/>
      <c r="K189" s="77"/>
      <c r="L189" s="74"/>
      <c r="M189" s="53"/>
      <c r="N189" s="110">
        <f t="shared" si="16"/>
      </c>
      <c r="O189" s="111"/>
      <c r="P189" s="66"/>
      <c r="Q189" s="67"/>
      <c r="R189" s="40"/>
      <c r="S189" s="112">
        <f>IF(R189="","",LOOKUP(R189,'工種番号'!$C$4:$C$55,'工種番号'!$D$4:$D$55))</f>
      </c>
      <c r="T189" s="113"/>
      <c r="U189" s="114"/>
      <c r="V189" s="115"/>
      <c r="W189" s="33"/>
      <c r="X189" s="3"/>
    </row>
    <row r="190" spans="1:24" ht="21.75" customHeight="1">
      <c r="A190" s="11">
        <f t="shared" si="14"/>
        <v>0</v>
      </c>
      <c r="B190" s="2"/>
      <c r="C190" s="18"/>
      <c r="D190" s="49">
        <f>IF(ISNUMBER(C190),LOOKUP(C190,'工種番号'!$C$4:$C$55,'工種番号'!$D$4:$D$55),"")</f>
      </c>
      <c r="E190" s="55"/>
      <c r="F190" s="133"/>
      <c r="G190" s="148"/>
      <c r="H190" s="148"/>
      <c r="I190" s="149"/>
      <c r="J190" s="104"/>
      <c r="K190" s="77"/>
      <c r="L190" s="74"/>
      <c r="M190" s="53"/>
      <c r="N190" s="110">
        <f t="shared" si="16"/>
      </c>
      <c r="O190" s="111"/>
      <c r="P190" s="66"/>
      <c r="Q190" s="67"/>
      <c r="R190" s="40"/>
      <c r="S190" s="112">
        <f>IF(R190="","",LOOKUP(R190,'工種番号'!$C$4:$C$55,'工種番号'!$D$4:$D$55))</f>
      </c>
      <c r="T190" s="113"/>
      <c r="U190" s="114"/>
      <c r="V190" s="115"/>
      <c r="W190" s="33"/>
      <c r="X190" s="3"/>
    </row>
    <row r="191" spans="1:24" ht="21.75" customHeight="1">
      <c r="A191" s="11">
        <f t="shared" si="14"/>
        <v>0</v>
      </c>
      <c r="B191" s="2"/>
      <c r="C191" s="27"/>
      <c r="D191" s="49">
        <f>IF(ISNUMBER(C191),LOOKUP(C191,'工種番号'!$C$4:$C$55,'工種番号'!$D$4:$D$55),"")</f>
      </c>
      <c r="E191" s="55"/>
      <c r="F191" s="133"/>
      <c r="G191" s="148"/>
      <c r="H191" s="148"/>
      <c r="I191" s="149"/>
      <c r="J191" s="104"/>
      <c r="K191" s="77"/>
      <c r="L191" s="74"/>
      <c r="M191" s="53"/>
      <c r="N191" s="110">
        <f t="shared" si="16"/>
      </c>
      <c r="O191" s="111"/>
      <c r="P191" s="66"/>
      <c r="Q191" s="67"/>
      <c r="R191" s="40"/>
      <c r="S191" s="112">
        <f>IF(R191="","",LOOKUP(R191,'工種番号'!$C$4:$C$55,'工種番号'!$D$4:$D$55))</f>
      </c>
      <c r="T191" s="113"/>
      <c r="U191" s="114"/>
      <c r="V191" s="115"/>
      <c r="W191" s="33"/>
      <c r="X191" s="3"/>
    </row>
    <row r="192" spans="1:24" ht="21.75" customHeight="1">
      <c r="A192" s="11">
        <f t="shared" si="14"/>
        <v>0</v>
      </c>
      <c r="B192" s="2"/>
      <c r="C192" s="27"/>
      <c r="D192" s="49">
        <f>IF(ISNUMBER(C192),LOOKUP(C192,'工種番号'!$C$4:$C$55,'工種番号'!$D$4:$D$55),"")</f>
      </c>
      <c r="E192" s="55"/>
      <c r="F192" s="133"/>
      <c r="G192" s="148"/>
      <c r="H192" s="148"/>
      <c r="I192" s="149"/>
      <c r="J192" s="104"/>
      <c r="K192" s="77"/>
      <c r="L192" s="74"/>
      <c r="M192" s="53"/>
      <c r="N192" s="110">
        <f t="shared" si="16"/>
      </c>
      <c r="O192" s="111"/>
      <c r="P192" s="66"/>
      <c r="Q192" s="67"/>
      <c r="R192" s="40"/>
      <c r="S192" s="112">
        <f>IF(R192="","",LOOKUP(R192,'工種番号'!$C$4:$C$55,'工種番号'!$D$4:$D$55))</f>
      </c>
      <c r="T192" s="113"/>
      <c r="U192" s="114"/>
      <c r="V192" s="115"/>
      <c r="W192" s="33"/>
      <c r="X192" s="3"/>
    </row>
    <row r="193" spans="1:24" ht="21.75" customHeight="1">
      <c r="A193" s="11">
        <f t="shared" si="14"/>
        <v>0</v>
      </c>
      <c r="B193" s="2"/>
      <c r="C193" s="27"/>
      <c r="D193" s="49">
        <f>IF(ISNUMBER(C193),LOOKUP(C193,'工種番号'!$C$4:$C$55,'工種番号'!$D$4:$D$55),"")</f>
      </c>
      <c r="E193" s="55"/>
      <c r="F193" s="133"/>
      <c r="G193" s="148"/>
      <c r="H193" s="148"/>
      <c r="I193" s="149"/>
      <c r="J193" s="104"/>
      <c r="K193" s="77"/>
      <c r="L193" s="74"/>
      <c r="M193" s="53"/>
      <c r="N193" s="110">
        <f t="shared" si="16"/>
      </c>
      <c r="O193" s="111"/>
      <c r="P193" s="66"/>
      <c r="Q193" s="67"/>
      <c r="R193" s="40"/>
      <c r="S193" s="112">
        <f>IF(R193="","",LOOKUP(R193,'工種番号'!$C$4:$C$55,'工種番号'!$D$4:$D$55))</f>
      </c>
      <c r="T193" s="113"/>
      <c r="U193" s="114"/>
      <c r="V193" s="115"/>
      <c r="W193" s="33"/>
      <c r="X193" s="3"/>
    </row>
    <row r="194" spans="1:24" ht="21.75" customHeight="1">
      <c r="A194" s="11">
        <f t="shared" si="14"/>
        <v>0</v>
      </c>
      <c r="B194" s="2"/>
      <c r="C194" s="27"/>
      <c r="D194" s="49">
        <f>IF(ISNUMBER(C194),LOOKUP(C194,'工種番号'!$C$4:$C$55,'工種番号'!$D$4:$D$55),"")</f>
      </c>
      <c r="E194" s="55"/>
      <c r="F194" s="133"/>
      <c r="G194" s="148"/>
      <c r="H194" s="148"/>
      <c r="I194" s="149"/>
      <c r="J194" s="104"/>
      <c r="K194" s="77"/>
      <c r="L194" s="74"/>
      <c r="M194" s="53"/>
      <c r="N194" s="110">
        <f t="shared" si="16"/>
      </c>
      <c r="O194" s="111"/>
      <c r="P194" s="66"/>
      <c r="Q194" s="67"/>
      <c r="R194" s="40"/>
      <c r="S194" s="112">
        <f>IF(R194="","",LOOKUP(R194,'工種番号'!$C$4:$C$55,'工種番号'!$D$4:$D$55))</f>
      </c>
      <c r="T194" s="113"/>
      <c r="U194" s="114"/>
      <c r="V194" s="115"/>
      <c r="W194" s="33"/>
      <c r="X194" s="3"/>
    </row>
    <row r="195" spans="1:24" ht="21.75" customHeight="1">
      <c r="A195" s="11">
        <f t="shared" si="14"/>
        <v>0</v>
      </c>
      <c r="B195" s="2"/>
      <c r="C195" s="27"/>
      <c r="D195" s="49">
        <f>IF(ISNUMBER(C195),LOOKUP(C195,'工種番号'!$C$4:$C$55,'工種番号'!$D$4:$D$55),"")</f>
      </c>
      <c r="E195" s="55"/>
      <c r="F195" s="133"/>
      <c r="G195" s="148"/>
      <c r="H195" s="148"/>
      <c r="I195" s="149"/>
      <c r="J195" s="104"/>
      <c r="K195" s="77"/>
      <c r="L195" s="74"/>
      <c r="M195" s="53"/>
      <c r="N195" s="110">
        <f t="shared" si="16"/>
      </c>
      <c r="O195" s="111"/>
      <c r="P195" s="66"/>
      <c r="Q195" s="67"/>
      <c r="R195" s="40"/>
      <c r="S195" s="112">
        <f>IF(R195="","",LOOKUP(R195,'工種番号'!$C$4:$C$55,'工種番号'!$D$4:$D$55))</f>
      </c>
      <c r="T195" s="113"/>
      <c r="U195" s="114"/>
      <c r="V195" s="115"/>
      <c r="W195" s="33"/>
      <c r="X195" s="3"/>
    </row>
    <row r="196" spans="1:24" ht="21.75" customHeight="1">
      <c r="A196" s="11">
        <f t="shared" si="14"/>
        <v>0</v>
      </c>
      <c r="B196" s="2"/>
      <c r="C196" s="18"/>
      <c r="D196" s="49">
        <f>IF(ISNUMBER(C196),LOOKUP(C196,'工種番号'!$C$4:$C$55,'工種番号'!$D$4:$D$55),"")</f>
      </c>
      <c r="E196" s="55"/>
      <c r="F196" s="133"/>
      <c r="G196" s="148"/>
      <c r="H196" s="148"/>
      <c r="I196" s="149"/>
      <c r="J196" s="104"/>
      <c r="K196" s="77"/>
      <c r="L196" s="74"/>
      <c r="M196" s="53"/>
      <c r="N196" s="110">
        <f t="shared" si="16"/>
      </c>
      <c r="O196" s="111"/>
      <c r="P196" s="66"/>
      <c r="Q196" s="67"/>
      <c r="R196" s="40"/>
      <c r="S196" s="112">
        <f>IF(R196="","",LOOKUP(R196,'工種番号'!$C$4:$C$55,'工種番号'!$D$4:$D$55))</f>
      </c>
      <c r="T196" s="113"/>
      <c r="U196" s="114"/>
      <c r="V196" s="115"/>
      <c r="W196" s="33"/>
      <c r="X196" s="3"/>
    </row>
    <row r="197" spans="1:24" ht="21.75" customHeight="1">
      <c r="A197" s="11">
        <f t="shared" si="14"/>
        <v>0</v>
      </c>
      <c r="B197" s="2"/>
      <c r="C197" s="18"/>
      <c r="D197" s="49">
        <f>IF(ISNUMBER(C197),LOOKUP(C197,'工種番号'!$C$4:$C$55,'工種番号'!$D$4:$D$55),"")</f>
      </c>
      <c r="E197" s="55"/>
      <c r="F197" s="133"/>
      <c r="G197" s="148"/>
      <c r="H197" s="148"/>
      <c r="I197" s="149"/>
      <c r="J197" s="104"/>
      <c r="K197" s="77"/>
      <c r="L197" s="74"/>
      <c r="M197" s="53"/>
      <c r="N197" s="110">
        <f t="shared" si="16"/>
      </c>
      <c r="O197" s="111"/>
      <c r="P197" s="66"/>
      <c r="Q197" s="67"/>
      <c r="R197" s="40"/>
      <c r="S197" s="112">
        <f>IF(R197="","",LOOKUP(R197,'工種番号'!$C$4:$C$55,'工種番号'!$D$4:$D$55))</f>
      </c>
      <c r="T197" s="113"/>
      <c r="U197" s="114"/>
      <c r="V197" s="115"/>
      <c r="W197" s="33"/>
      <c r="X197" s="3"/>
    </row>
    <row r="198" spans="1:24" ht="21.75" customHeight="1">
      <c r="A198" s="11">
        <f t="shared" si="14"/>
        <v>0</v>
      </c>
      <c r="B198" s="2"/>
      <c r="C198" s="18"/>
      <c r="D198" s="49">
        <f>IF(ISNUMBER(C198),LOOKUP(C198,'工種番号'!$C$4:$C$55,'工種番号'!$D$4:$D$55),"")</f>
      </c>
      <c r="E198" s="55"/>
      <c r="F198" s="133"/>
      <c r="G198" s="148"/>
      <c r="H198" s="148"/>
      <c r="I198" s="149"/>
      <c r="J198" s="104"/>
      <c r="K198" s="77"/>
      <c r="L198" s="74"/>
      <c r="M198" s="53"/>
      <c r="N198" s="110">
        <f t="shared" si="16"/>
      </c>
      <c r="O198" s="111"/>
      <c r="P198" s="66"/>
      <c r="Q198" s="67"/>
      <c r="R198" s="40"/>
      <c r="S198" s="112">
        <f>IF(R198="","",LOOKUP(R198,'工種番号'!$C$4:$C$55,'工種番号'!$D$4:$D$55))</f>
      </c>
      <c r="T198" s="113"/>
      <c r="U198" s="114"/>
      <c r="V198" s="115"/>
      <c r="W198" s="33"/>
      <c r="X198" s="3"/>
    </row>
    <row r="199" spans="1:24" ht="21.75" customHeight="1">
      <c r="A199" s="11">
        <f t="shared" si="14"/>
        <v>0</v>
      </c>
      <c r="B199" s="2"/>
      <c r="C199" s="27"/>
      <c r="D199" s="49">
        <f>IF(ISNUMBER(C199),LOOKUP(C199,'工種番号'!$C$4:$C$55,'工種番号'!$D$4:$D$55),"")</f>
      </c>
      <c r="E199" s="55"/>
      <c r="F199" s="133"/>
      <c r="G199" s="148"/>
      <c r="H199" s="148"/>
      <c r="I199" s="149"/>
      <c r="J199" s="104"/>
      <c r="K199" s="77"/>
      <c r="L199" s="74"/>
      <c r="M199" s="53"/>
      <c r="N199" s="110">
        <f t="shared" si="16"/>
      </c>
      <c r="O199" s="111"/>
      <c r="P199" s="66"/>
      <c r="Q199" s="67"/>
      <c r="R199" s="40"/>
      <c r="S199" s="112">
        <f>IF(R199="","",LOOKUP(R199,'工種番号'!$C$4:$C$55,'工種番号'!$D$4:$D$55))</f>
      </c>
      <c r="T199" s="113"/>
      <c r="U199" s="114"/>
      <c r="V199" s="115"/>
      <c r="W199" s="33"/>
      <c r="X199" s="3"/>
    </row>
    <row r="200" spans="1:24" ht="21.75" customHeight="1">
      <c r="A200" s="11">
        <f t="shared" si="14"/>
        <v>0</v>
      </c>
      <c r="B200" s="2"/>
      <c r="C200" s="27"/>
      <c r="D200" s="49">
        <f>IF(ISNUMBER(C200),LOOKUP(C200,'工種番号'!$C$4:$C$55,'工種番号'!$D$4:$D$55),"")</f>
      </c>
      <c r="E200" s="55"/>
      <c r="F200" s="133"/>
      <c r="G200" s="148"/>
      <c r="H200" s="148"/>
      <c r="I200" s="149"/>
      <c r="J200" s="104"/>
      <c r="K200" s="77"/>
      <c r="L200" s="74"/>
      <c r="M200" s="53"/>
      <c r="N200" s="110">
        <f t="shared" si="16"/>
      </c>
      <c r="O200" s="111"/>
      <c r="P200" s="66"/>
      <c r="Q200" s="67"/>
      <c r="R200" s="40"/>
      <c r="S200" s="112">
        <f>IF(R200="","",LOOKUP(R200,'工種番号'!$C$4:$C$55,'工種番号'!$D$4:$D$55))</f>
      </c>
      <c r="T200" s="113"/>
      <c r="U200" s="114"/>
      <c r="V200" s="115"/>
      <c r="W200" s="33"/>
      <c r="X200" s="3"/>
    </row>
    <row r="201" spans="1:24" ht="21.75" customHeight="1" thickBot="1">
      <c r="A201" s="11">
        <f t="shared" si="14"/>
        <v>0</v>
      </c>
      <c r="B201" s="2"/>
      <c r="C201" s="18"/>
      <c r="D201" s="49">
        <f>IF(ISNUMBER(C201),LOOKUP(C201,'工種番号'!$C$4:$C$55,'工種番号'!$D$4:$D$55),"")</f>
      </c>
      <c r="E201" s="55"/>
      <c r="F201" s="133"/>
      <c r="G201" s="148"/>
      <c r="H201" s="148"/>
      <c r="I201" s="149"/>
      <c r="J201" s="104"/>
      <c r="K201" s="77"/>
      <c r="L201" s="74"/>
      <c r="M201" s="53"/>
      <c r="N201" s="110">
        <f t="shared" si="16"/>
      </c>
      <c r="O201" s="111"/>
      <c r="P201" s="66"/>
      <c r="Q201" s="67"/>
      <c r="R201" s="41"/>
      <c r="S201" s="116">
        <f>IF(R201="","",LOOKUP(R201,'工種番号'!$C$4:$C$55,'工種番号'!$D$4:$D$55))</f>
      </c>
      <c r="T201" s="117"/>
      <c r="U201" s="118"/>
      <c r="V201" s="119"/>
      <c r="W201" s="34"/>
      <c r="X201" s="3"/>
    </row>
    <row r="202" spans="1:24" ht="21.75" customHeight="1">
      <c r="A202" s="11"/>
      <c r="B202" s="2"/>
      <c r="C202" s="120" t="s">
        <v>10</v>
      </c>
      <c r="D202" s="121"/>
      <c r="E202" s="37" t="s">
        <v>15</v>
      </c>
      <c r="F202" s="120" t="s">
        <v>16</v>
      </c>
      <c r="G202" s="122"/>
      <c r="H202" s="122"/>
      <c r="I202" s="122"/>
      <c r="J202" s="83"/>
      <c r="K202" s="37" t="s">
        <v>17</v>
      </c>
      <c r="L202" s="37" t="s">
        <v>18</v>
      </c>
      <c r="M202" s="54" t="s">
        <v>19</v>
      </c>
      <c r="N202" s="123" t="s">
        <v>20</v>
      </c>
      <c r="O202" s="124"/>
      <c r="P202" s="68"/>
      <c r="Q202" s="67"/>
      <c r="R202" s="125" t="s">
        <v>21</v>
      </c>
      <c r="S202" s="126"/>
      <c r="T202" s="126"/>
      <c r="U202" s="127" t="s">
        <v>22</v>
      </c>
      <c r="V202" s="127"/>
      <c r="W202" s="128"/>
      <c r="X202" s="3"/>
    </row>
    <row r="203" spans="1:24" ht="21.75" customHeight="1">
      <c r="A203" s="11">
        <f t="shared" si="14"/>
        <v>0</v>
      </c>
      <c r="B203" s="2"/>
      <c r="C203" s="18"/>
      <c r="D203" s="48">
        <f>IF(ISNUMBER(C203),LOOKUP(C203,'工種番号'!$C$4:$C$55,'工種番号'!$D$4:$D$55),"")</f>
      </c>
      <c r="E203" s="55"/>
      <c r="F203" s="133"/>
      <c r="G203" s="148"/>
      <c r="H203" s="148"/>
      <c r="I203" s="149"/>
      <c r="J203" s="104"/>
      <c r="K203" s="77"/>
      <c r="L203" s="74"/>
      <c r="M203" s="53"/>
      <c r="N203" s="110">
        <f aca="true" t="shared" si="17" ref="N203:N225">IF(ISBLANK(M203),"",ROUND(K203*M203,0))</f>
      </c>
      <c r="O203" s="111"/>
      <c r="P203" s="66"/>
      <c r="Q203" s="67"/>
      <c r="R203" s="38"/>
      <c r="S203" s="112">
        <f>IF(R203="","",LOOKUP(R203,'工種番号'!$C$4:$C$55,'工種番号'!$D$4:$D$55))</f>
      </c>
      <c r="T203" s="113"/>
      <c r="U203" s="114"/>
      <c r="V203" s="115"/>
      <c r="W203" s="33"/>
      <c r="X203" s="3"/>
    </row>
    <row r="204" spans="1:24" ht="21.75" customHeight="1">
      <c r="A204" s="11">
        <f t="shared" si="14"/>
        <v>0</v>
      </c>
      <c r="B204" s="2"/>
      <c r="C204" s="27"/>
      <c r="D204" s="49">
        <f>IF(ISNUMBER(C204),LOOKUP(C204,'工種番号'!$C$4:$C$55,'工種番号'!$D$4:$D$55),"")</f>
      </c>
      <c r="E204" s="55"/>
      <c r="F204" s="133"/>
      <c r="G204" s="148"/>
      <c r="H204" s="148"/>
      <c r="I204" s="149"/>
      <c r="J204" s="104"/>
      <c r="K204" s="77"/>
      <c r="L204" s="74"/>
      <c r="M204" s="53"/>
      <c r="N204" s="110">
        <f t="shared" si="17"/>
      </c>
      <c r="O204" s="111"/>
      <c r="P204" s="66"/>
      <c r="Q204" s="67"/>
      <c r="R204" s="38"/>
      <c r="S204" s="112">
        <f>IF(R204="","",LOOKUP(R204,'工種番号'!$C$4:$C$55,'工種番号'!$D$4:$D$55))</f>
      </c>
      <c r="T204" s="113"/>
      <c r="U204" s="114"/>
      <c r="V204" s="115"/>
      <c r="W204" s="33"/>
      <c r="X204" s="3"/>
    </row>
    <row r="205" spans="1:24" ht="21.75" customHeight="1">
      <c r="A205" s="11">
        <f t="shared" si="14"/>
        <v>0</v>
      </c>
      <c r="B205" s="2"/>
      <c r="C205" s="27"/>
      <c r="D205" s="49">
        <f>IF(ISNUMBER(C205),LOOKUP(C205,'工種番号'!$C$4:$C$55,'工種番号'!$D$4:$D$55),"")</f>
      </c>
      <c r="E205" s="55"/>
      <c r="F205" s="133"/>
      <c r="G205" s="148"/>
      <c r="H205" s="148"/>
      <c r="I205" s="149"/>
      <c r="J205" s="104"/>
      <c r="K205" s="77"/>
      <c r="L205" s="74"/>
      <c r="M205" s="53"/>
      <c r="N205" s="110">
        <f t="shared" si="17"/>
      </c>
      <c r="O205" s="111"/>
      <c r="P205" s="66"/>
      <c r="Q205" s="67"/>
      <c r="R205" s="38"/>
      <c r="S205" s="112">
        <f>IF(R205="","",LOOKUP(R205,'工種番号'!$C$4:$C$55,'工種番号'!$D$4:$D$55))</f>
      </c>
      <c r="T205" s="113"/>
      <c r="U205" s="114"/>
      <c r="V205" s="115"/>
      <c r="W205" s="33"/>
      <c r="X205" s="3"/>
    </row>
    <row r="206" spans="1:24" ht="21.75" customHeight="1">
      <c r="A206" s="11">
        <f t="shared" si="14"/>
        <v>0</v>
      </c>
      <c r="B206" s="2"/>
      <c r="C206" s="27"/>
      <c r="D206" s="49">
        <f>IF(ISNUMBER(C206),LOOKUP(C206,'工種番号'!$C$4:$C$55,'工種番号'!$D$4:$D$55),"")</f>
      </c>
      <c r="E206" s="55"/>
      <c r="F206" s="133"/>
      <c r="G206" s="148"/>
      <c r="H206" s="148"/>
      <c r="I206" s="149"/>
      <c r="J206" s="104"/>
      <c r="K206" s="77"/>
      <c r="L206" s="74"/>
      <c r="M206" s="53"/>
      <c r="N206" s="110">
        <f t="shared" si="17"/>
      </c>
      <c r="O206" s="111"/>
      <c r="P206" s="66"/>
      <c r="Q206" s="67"/>
      <c r="R206" s="39"/>
      <c r="S206" s="112">
        <f>IF(R206="","",LOOKUP(R206,'工種番号'!$C$4:$C$55,'工種番号'!$D$4:$D$55))</f>
      </c>
      <c r="T206" s="113"/>
      <c r="U206" s="114"/>
      <c r="V206" s="115"/>
      <c r="W206" s="33"/>
      <c r="X206" s="3"/>
    </row>
    <row r="207" spans="1:24" ht="21.75" customHeight="1">
      <c r="A207" s="11">
        <f t="shared" si="14"/>
        <v>0</v>
      </c>
      <c r="B207" s="2"/>
      <c r="C207" s="27"/>
      <c r="D207" s="49">
        <f>IF(ISNUMBER(C207),LOOKUP(C207,'工種番号'!$C$4:$C$55,'工種番号'!$D$4:$D$55),"")</f>
      </c>
      <c r="E207" s="55"/>
      <c r="F207" s="133"/>
      <c r="G207" s="148"/>
      <c r="H207" s="148"/>
      <c r="I207" s="149"/>
      <c r="J207" s="104"/>
      <c r="K207" s="77"/>
      <c r="L207" s="74"/>
      <c r="M207" s="53"/>
      <c r="N207" s="110">
        <f t="shared" si="17"/>
      </c>
      <c r="O207" s="111"/>
      <c r="P207" s="66"/>
      <c r="Q207" s="67"/>
      <c r="R207" s="39"/>
      <c r="S207" s="112">
        <f>IF(R207="","",LOOKUP(R207,'工種番号'!$C$4:$C$55,'工種番号'!$D$4:$D$55))</f>
      </c>
      <c r="T207" s="113"/>
      <c r="U207" s="114"/>
      <c r="V207" s="115"/>
      <c r="W207" s="33"/>
      <c r="X207" s="3"/>
    </row>
    <row r="208" spans="1:24" ht="21.75" customHeight="1">
      <c r="A208" s="11">
        <f t="shared" si="14"/>
        <v>0</v>
      </c>
      <c r="B208" s="2"/>
      <c r="C208" s="18"/>
      <c r="D208" s="49">
        <f>IF(ISNUMBER(C208),LOOKUP(C208,'工種番号'!$C$4:$C$55,'工種番号'!$D$4:$D$55),"")</f>
      </c>
      <c r="E208" s="55"/>
      <c r="F208" s="133"/>
      <c r="G208" s="148"/>
      <c r="H208" s="148"/>
      <c r="I208" s="149"/>
      <c r="J208" s="104"/>
      <c r="K208" s="77"/>
      <c r="L208" s="74"/>
      <c r="M208" s="53"/>
      <c r="N208" s="110">
        <f t="shared" si="17"/>
      </c>
      <c r="O208" s="111"/>
      <c r="P208" s="66"/>
      <c r="Q208" s="67"/>
      <c r="R208" s="39"/>
      <c r="S208" s="112">
        <f>IF(R208="","",LOOKUP(R208,'工種番号'!$C$4:$C$55,'工種番号'!$D$4:$D$55))</f>
      </c>
      <c r="T208" s="113"/>
      <c r="U208" s="114"/>
      <c r="V208" s="115"/>
      <c r="W208" s="33"/>
      <c r="X208" s="3"/>
    </row>
    <row r="209" spans="1:24" ht="21.75" customHeight="1">
      <c r="A209" s="11">
        <f t="shared" si="14"/>
        <v>0</v>
      </c>
      <c r="B209" s="2"/>
      <c r="C209" s="27"/>
      <c r="D209" s="49">
        <f>IF(ISNUMBER(C209),LOOKUP(C209,'工種番号'!$C$4:$C$55,'工種番号'!$D$4:$D$55),"")</f>
      </c>
      <c r="E209" s="55"/>
      <c r="F209" s="133"/>
      <c r="G209" s="148"/>
      <c r="H209" s="148"/>
      <c r="I209" s="149"/>
      <c r="J209" s="104"/>
      <c r="K209" s="77"/>
      <c r="L209" s="74"/>
      <c r="M209" s="53"/>
      <c r="N209" s="110">
        <f t="shared" si="17"/>
      </c>
      <c r="O209" s="111"/>
      <c r="P209" s="66"/>
      <c r="Q209" s="67"/>
      <c r="R209" s="39"/>
      <c r="S209" s="112">
        <f>IF(R209="","",LOOKUP(R209,'工種番号'!$C$4:$C$55,'工種番号'!$D$4:$D$55))</f>
      </c>
      <c r="T209" s="113"/>
      <c r="U209" s="114"/>
      <c r="V209" s="115"/>
      <c r="W209" s="33"/>
      <c r="X209" s="3"/>
    </row>
    <row r="210" spans="1:24" ht="21.75" customHeight="1">
      <c r="A210" s="11">
        <f t="shared" si="14"/>
        <v>0</v>
      </c>
      <c r="B210" s="2"/>
      <c r="C210" s="27"/>
      <c r="D210" s="49">
        <f>IF(ISNUMBER(C210),LOOKUP(C210,'工種番号'!$C$4:$C$55,'工種番号'!$D$4:$D$55),"")</f>
      </c>
      <c r="E210" s="55"/>
      <c r="F210" s="133"/>
      <c r="G210" s="148"/>
      <c r="H210" s="148"/>
      <c r="I210" s="149"/>
      <c r="J210" s="104"/>
      <c r="K210" s="77"/>
      <c r="L210" s="74"/>
      <c r="M210" s="53"/>
      <c r="N210" s="110">
        <f t="shared" si="17"/>
      </c>
      <c r="O210" s="111"/>
      <c r="P210" s="66"/>
      <c r="Q210" s="67"/>
      <c r="R210" s="39"/>
      <c r="S210" s="112">
        <f>IF(R210="","",LOOKUP(R210,'工種番号'!$C$4:$C$55,'工種番号'!$D$4:$D$55))</f>
      </c>
      <c r="T210" s="113"/>
      <c r="U210" s="114"/>
      <c r="V210" s="115"/>
      <c r="W210" s="33"/>
      <c r="X210" s="3"/>
    </row>
    <row r="211" spans="1:24" ht="21.75" customHeight="1">
      <c r="A211" s="11">
        <f t="shared" si="14"/>
        <v>0</v>
      </c>
      <c r="B211" s="2"/>
      <c r="C211" s="27"/>
      <c r="D211" s="49">
        <f>IF(ISNUMBER(C211),LOOKUP(C211,'工種番号'!$C$4:$C$55,'工種番号'!$D$4:$D$55),"")</f>
      </c>
      <c r="E211" s="55"/>
      <c r="F211" s="133"/>
      <c r="G211" s="148"/>
      <c r="H211" s="148"/>
      <c r="I211" s="149"/>
      <c r="J211" s="104"/>
      <c r="K211" s="77"/>
      <c r="L211" s="74"/>
      <c r="M211" s="53"/>
      <c r="N211" s="110">
        <f t="shared" si="17"/>
      </c>
      <c r="O211" s="111"/>
      <c r="P211" s="66"/>
      <c r="Q211" s="67"/>
      <c r="R211" s="39"/>
      <c r="S211" s="112">
        <f>IF(R211="","",LOOKUP(R211,'工種番号'!$C$4:$C$55,'工種番号'!$D$4:$D$55))</f>
      </c>
      <c r="T211" s="113"/>
      <c r="U211" s="114"/>
      <c r="V211" s="115"/>
      <c r="W211" s="33"/>
      <c r="X211" s="3"/>
    </row>
    <row r="212" spans="1:24" ht="21.75" customHeight="1">
      <c r="A212" s="11">
        <f t="shared" si="14"/>
        <v>0</v>
      </c>
      <c r="B212" s="2"/>
      <c r="C212" s="27"/>
      <c r="D212" s="49">
        <f>IF(ISNUMBER(C212),LOOKUP(C212,'工種番号'!$C$4:$C$55,'工種番号'!$D$4:$D$55),"")</f>
      </c>
      <c r="E212" s="55"/>
      <c r="F212" s="133"/>
      <c r="G212" s="148"/>
      <c r="H212" s="148"/>
      <c r="I212" s="149"/>
      <c r="J212" s="104"/>
      <c r="K212" s="77"/>
      <c r="L212" s="74"/>
      <c r="M212" s="53"/>
      <c r="N212" s="110">
        <f t="shared" si="17"/>
      </c>
      <c r="O212" s="111"/>
      <c r="P212" s="66"/>
      <c r="Q212" s="67"/>
      <c r="R212" s="40"/>
      <c r="S212" s="112">
        <f>IF(R212="","",LOOKUP(R212,'工種番号'!$C$4:$C$55,'工種番号'!$D$4:$D$55))</f>
      </c>
      <c r="T212" s="113"/>
      <c r="U212" s="114"/>
      <c r="V212" s="115"/>
      <c r="W212" s="33"/>
      <c r="X212" s="3"/>
    </row>
    <row r="213" spans="1:24" ht="21.75" customHeight="1">
      <c r="A213" s="11">
        <f t="shared" si="14"/>
        <v>0</v>
      </c>
      <c r="B213" s="2"/>
      <c r="C213" s="18"/>
      <c r="D213" s="49">
        <f>IF(ISNUMBER(C213),LOOKUP(C213,'工種番号'!$C$4:$C$55,'工種番号'!$D$4:$D$55),"")</f>
      </c>
      <c r="E213" s="55"/>
      <c r="F213" s="133"/>
      <c r="G213" s="148"/>
      <c r="H213" s="148"/>
      <c r="I213" s="149"/>
      <c r="J213" s="104"/>
      <c r="K213" s="77"/>
      <c r="L213" s="74"/>
      <c r="M213" s="53"/>
      <c r="N213" s="110">
        <f t="shared" si="17"/>
      </c>
      <c r="O213" s="111"/>
      <c r="P213" s="66"/>
      <c r="Q213" s="67"/>
      <c r="R213" s="40"/>
      <c r="S213" s="112">
        <f>IF(R213="","",LOOKUP(R213,'工種番号'!$C$4:$C$55,'工種番号'!$D$4:$D$55))</f>
      </c>
      <c r="T213" s="113"/>
      <c r="U213" s="114"/>
      <c r="V213" s="115"/>
      <c r="W213" s="33"/>
      <c r="X213" s="3"/>
    </row>
    <row r="214" spans="1:24" ht="21.75" customHeight="1">
      <c r="A214" s="11">
        <f t="shared" si="14"/>
        <v>0</v>
      </c>
      <c r="B214" s="2"/>
      <c r="C214" s="18"/>
      <c r="D214" s="49">
        <f>IF(ISNUMBER(C214),LOOKUP(C214,'工種番号'!$C$4:$C$55,'工種番号'!$D$4:$D$55),"")</f>
      </c>
      <c r="E214" s="55"/>
      <c r="F214" s="133"/>
      <c r="G214" s="148"/>
      <c r="H214" s="148"/>
      <c r="I214" s="149"/>
      <c r="J214" s="104"/>
      <c r="K214" s="77"/>
      <c r="L214" s="74"/>
      <c r="M214" s="53"/>
      <c r="N214" s="110">
        <f t="shared" si="17"/>
      </c>
      <c r="O214" s="111"/>
      <c r="P214" s="66"/>
      <c r="Q214" s="67"/>
      <c r="R214" s="40"/>
      <c r="S214" s="112">
        <f>IF(R214="","",LOOKUP(R214,'工種番号'!$C$4:$C$55,'工種番号'!$D$4:$D$55))</f>
      </c>
      <c r="T214" s="113"/>
      <c r="U214" s="114"/>
      <c r="V214" s="115"/>
      <c r="W214" s="33"/>
      <c r="X214" s="3"/>
    </row>
    <row r="215" spans="1:24" ht="21.75" customHeight="1">
      <c r="A215" s="11">
        <f t="shared" si="14"/>
        <v>0</v>
      </c>
      <c r="B215" s="2"/>
      <c r="C215" s="27"/>
      <c r="D215" s="49">
        <f>IF(ISNUMBER(C215),LOOKUP(C215,'工種番号'!$C$4:$C$55,'工種番号'!$D$4:$D$55),"")</f>
      </c>
      <c r="E215" s="55"/>
      <c r="F215" s="133"/>
      <c r="G215" s="148"/>
      <c r="H215" s="148"/>
      <c r="I215" s="149"/>
      <c r="J215" s="104"/>
      <c r="K215" s="77"/>
      <c r="L215" s="74"/>
      <c r="M215" s="53"/>
      <c r="N215" s="110">
        <f t="shared" si="17"/>
      </c>
      <c r="O215" s="111"/>
      <c r="P215" s="66"/>
      <c r="Q215" s="67"/>
      <c r="R215" s="40"/>
      <c r="S215" s="112">
        <f>IF(R215="","",LOOKUP(R215,'工種番号'!$C$4:$C$55,'工種番号'!$D$4:$D$55))</f>
      </c>
      <c r="T215" s="113"/>
      <c r="U215" s="114"/>
      <c r="V215" s="115"/>
      <c r="W215" s="33"/>
      <c r="X215" s="3"/>
    </row>
    <row r="216" spans="1:24" ht="21.75" customHeight="1">
      <c r="A216" s="11">
        <f t="shared" si="14"/>
        <v>0</v>
      </c>
      <c r="B216" s="2"/>
      <c r="C216" s="27"/>
      <c r="D216" s="49">
        <f>IF(ISNUMBER(C216),LOOKUP(C216,'工種番号'!$C$4:$C$55,'工種番号'!$D$4:$D$55),"")</f>
      </c>
      <c r="E216" s="55"/>
      <c r="F216" s="133"/>
      <c r="G216" s="148"/>
      <c r="H216" s="148"/>
      <c r="I216" s="149"/>
      <c r="J216" s="104"/>
      <c r="K216" s="77"/>
      <c r="L216" s="74"/>
      <c r="M216" s="53"/>
      <c r="N216" s="110">
        <f t="shared" si="17"/>
      </c>
      <c r="O216" s="111"/>
      <c r="P216" s="66"/>
      <c r="Q216" s="67"/>
      <c r="R216" s="40"/>
      <c r="S216" s="112">
        <f>IF(R216="","",LOOKUP(R216,'工種番号'!$C$4:$C$55,'工種番号'!$D$4:$D$55))</f>
      </c>
      <c r="T216" s="113"/>
      <c r="U216" s="114"/>
      <c r="V216" s="115"/>
      <c r="W216" s="33"/>
      <c r="X216" s="3"/>
    </row>
    <row r="217" spans="1:24" ht="21.75" customHeight="1">
      <c r="A217" s="11">
        <f t="shared" si="14"/>
        <v>0</v>
      </c>
      <c r="B217" s="2"/>
      <c r="C217" s="27"/>
      <c r="D217" s="49">
        <f>IF(ISNUMBER(C217),LOOKUP(C217,'工種番号'!$C$4:$C$55,'工種番号'!$D$4:$D$55),"")</f>
      </c>
      <c r="E217" s="55"/>
      <c r="F217" s="133"/>
      <c r="G217" s="148"/>
      <c r="H217" s="148"/>
      <c r="I217" s="149"/>
      <c r="J217" s="104"/>
      <c r="K217" s="77"/>
      <c r="L217" s="74"/>
      <c r="M217" s="53"/>
      <c r="N217" s="110">
        <f t="shared" si="17"/>
      </c>
      <c r="O217" s="111"/>
      <c r="P217" s="66"/>
      <c r="Q217" s="67"/>
      <c r="R217" s="40"/>
      <c r="S217" s="112">
        <f>IF(R217="","",LOOKUP(R217,'工種番号'!$C$4:$C$55,'工種番号'!$D$4:$D$55))</f>
      </c>
      <c r="T217" s="113"/>
      <c r="U217" s="114"/>
      <c r="V217" s="115"/>
      <c r="W217" s="33"/>
      <c r="X217" s="3"/>
    </row>
    <row r="218" spans="1:24" ht="21.75" customHeight="1">
      <c r="A218" s="11">
        <f t="shared" si="14"/>
        <v>0</v>
      </c>
      <c r="B218" s="2"/>
      <c r="C218" s="27"/>
      <c r="D218" s="49">
        <f>IF(ISNUMBER(C218),LOOKUP(C218,'工種番号'!$C$4:$C$55,'工種番号'!$D$4:$D$55),"")</f>
      </c>
      <c r="E218" s="55"/>
      <c r="F218" s="133"/>
      <c r="G218" s="148"/>
      <c r="H218" s="148"/>
      <c r="I218" s="149"/>
      <c r="J218" s="104"/>
      <c r="K218" s="77"/>
      <c r="L218" s="74"/>
      <c r="M218" s="53"/>
      <c r="N218" s="110">
        <f t="shared" si="17"/>
      </c>
      <c r="O218" s="111"/>
      <c r="P218" s="66"/>
      <c r="Q218" s="67"/>
      <c r="R218" s="40"/>
      <c r="S218" s="112">
        <f>IF(R218="","",LOOKUP(R218,'工種番号'!$C$4:$C$55,'工種番号'!$D$4:$D$55))</f>
      </c>
      <c r="T218" s="113"/>
      <c r="U218" s="114"/>
      <c r="V218" s="115"/>
      <c r="W218" s="33"/>
      <c r="X218" s="3"/>
    </row>
    <row r="219" spans="1:24" ht="21.75" customHeight="1">
      <c r="A219" s="11">
        <f aca="true" t="shared" si="18" ref="A219:A282">C219</f>
        <v>0</v>
      </c>
      <c r="B219" s="2"/>
      <c r="C219" s="27"/>
      <c r="D219" s="49">
        <f>IF(ISNUMBER(C219),LOOKUP(C219,'工種番号'!$C$4:$C$55,'工種番号'!$D$4:$D$55),"")</f>
      </c>
      <c r="E219" s="55"/>
      <c r="F219" s="133"/>
      <c r="G219" s="148"/>
      <c r="H219" s="148"/>
      <c r="I219" s="149"/>
      <c r="J219" s="104"/>
      <c r="K219" s="77"/>
      <c r="L219" s="74"/>
      <c r="M219" s="53"/>
      <c r="N219" s="110">
        <f t="shared" si="17"/>
      </c>
      <c r="O219" s="111"/>
      <c r="P219" s="66"/>
      <c r="Q219" s="67"/>
      <c r="R219" s="40"/>
      <c r="S219" s="112">
        <f>IF(R219="","",LOOKUP(R219,'工種番号'!$C$4:$C$55,'工種番号'!$D$4:$D$55))</f>
      </c>
      <c r="T219" s="113"/>
      <c r="U219" s="114"/>
      <c r="V219" s="115"/>
      <c r="W219" s="33"/>
      <c r="X219" s="3"/>
    </row>
    <row r="220" spans="1:24" ht="21.75" customHeight="1">
      <c r="A220" s="11">
        <f t="shared" si="18"/>
        <v>0</v>
      </c>
      <c r="B220" s="2"/>
      <c r="C220" s="18"/>
      <c r="D220" s="49">
        <f>IF(ISNUMBER(C220),LOOKUP(C220,'工種番号'!$C$4:$C$55,'工種番号'!$D$4:$D$55),"")</f>
      </c>
      <c r="E220" s="55"/>
      <c r="F220" s="133"/>
      <c r="G220" s="148"/>
      <c r="H220" s="148"/>
      <c r="I220" s="149"/>
      <c r="J220" s="104"/>
      <c r="K220" s="77"/>
      <c r="L220" s="74"/>
      <c r="M220" s="53"/>
      <c r="N220" s="110">
        <f t="shared" si="17"/>
      </c>
      <c r="O220" s="111"/>
      <c r="P220" s="66"/>
      <c r="Q220" s="67"/>
      <c r="R220" s="40"/>
      <c r="S220" s="112">
        <f>IF(R220="","",LOOKUP(R220,'工種番号'!$C$4:$C$55,'工種番号'!$D$4:$D$55))</f>
      </c>
      <c r="T220" s="113"/>
      <c r="U220" s="114"/>
      <c r="V220" s="115"/>
      <c r="W220" s="33"/>
      <c r="X220" s="3"/>
    </row>
    <row r="221" spans="1:24" ht="21.75" customHeight="1">
      <c r="A221" s="11">
        <f t="shared" si="18"/>
        <v>0</v>
      </c>
      <c r="B221" s="2"/>
      <c r="C221" s="18"/>
      <c r="D221" s="49">
        <f>IF(ISNUMBER(C221),LOOKUP(C221,'工種番号'!$C$4:$C$55,'工種番号'!$D$4:$D$55),"")</f>
      </c>
      <c r="E221" s="55"/>
      <c r="F221" s="133"/>
      <c r="G221" s="148"/>
      <c r="H221" s="148"/>
      <c r="I221" s="149"/>
      <c r="J221" s="104"/>
      <c r="K221" s="77"/>
      <c r="L221" s="74"/>
      <c r="M221" s="53"/>
      <c r="N221" s="110">
        <f t="shared" si="17"/>
      </c>
      <c r="O221" s="111"/>
      <c r="P221" s="66"/>
      <c r="Q221" s="67"/>
      <c r="R221" s="40"/>
      <c r="S221" s="112">
        <f>IF(R221="","",LOOKUP(R221,'工種番号'!$C$4:$C$55,'工種番号'!$D$4:$D$55))</f>
      </c>
      <c r="T221" s="113"/>
      <c r="U221" s="114"/>
      <c r="V221" s="115"/>
      <c r="W221" s="33"/>
      <c r="X221" s="3"/>
    </row>
    <row r="222" spans="1:24" ht="21.75" customHeight="1">
      <c r="A222" s="11">
        <f t="shared" si="18"/>
        <v>0</v>
      </c>
      <c r="B222" s="2"/>
      <c r="C222" s="18"/>
      <c r="D222" s="49">
        <f>IF(ISNUMBER(C222),LOOKUP(C222,'工種番号'!$C$4:$C$55,'工種番号'!$D$4:$D$55),"")</f>
      </c>
      <c r="E222" s="55"/>
      <c r="F222" s="133"/>
      <c r="G222" s="148"/>
      <c r="H222" s="148"/>
      <c r="I222" s="149"/>
      <c r="J222" s="104"/>
      <c r="K222" s="77"/>
      <c r="L222" s="74"/>
      <c r="M222" s="53"/>
      <c r="N222" s="110">
        <f t="shared" si="17"/>
      </c>
      <c r="O222" s="111"/>
      <c r="P222" s="66"/>
      <c r="Q222" s="67"/>
      <c r="R222" s="40"/>
      <c r="S222" s="112">
        <f>IF(R222="","",LOOKUP(R222,'工種番号'!$C$4:$C$55,'工種番号'!$D$4:$D$55))</f>
      </c>
      <c r="T222" s="113"/>
      <c r="U222" s="114"/>
      <c r="V222" s="115"/>
      <c r="W222" s="33"/>
      <c r="X222" s="3"/>
    </row>
    <row r="223" spans="1:24" ht="21.75" customHeight="1">
      <c r="A223" s="11">
        <f t="shared" si="18"/>
        <v>0</v>
      </c>
      <c r="B223" s="2"/>
      <c r="C223" s="27"/>
      <c r="D223" s="49">
        <f>IF(ISNUMBER(C223),LOOKUP(C223,'工種番号'!$C$4:$C$55,'工種番号'!$D$4:$D$55),"")</f>
      </c>
      <c r="E223" s="55"/>
      <c r="F223" s="133"/>
      <c r="G223" s="148"/>
      <c r="H223" s="148"/>
      <c r="I223" s="149"/>
      <c r="J223" s="104"/>
      <c r="K223" s="77"/>
      <c r="L223" s="74"/>
      <c r="M223" s="53"/>
      <c r="N223" s="110">
        <f t="shared" si="17"/>
      </c>
      <c r="O223" s="111"/>
      <c r="P223" s="66"/>
      <c r="Q223" s="67"/>
      <c r="R223" s="40"/>
      <c r="S223" s="112">
        <f>IF(R223="","",LOOKUP(R223,'工種番号'!$C$4:$C$55,'工種番号'!$D$4:$D$55))</f>
      </c>
      <c r="T223" s="113"/>
      <c r="U223" s="114"/>
      <c r="V223" s="115"/>
      <c r="W223" s="33"/>
      <c r="X223" s="3"/>
    </row>
    <row r="224" spans="1:24" ht="21.75" customHeight="1">
      <c r="A224" s="11">
        <f t="shared" si="18"/>
        <v>0</v>
      </c>
      <c r="B224" s="2"/>
      <c r="C224" s="27"/>
      <c r="D224" s="49">
        <f>IF(ISNUMBER(C224),LOOKUP(C224,'工種番号'!$C$4:$C$55,'工種番号'!$D$4:$D$55),"")</f>
      </c>
      <c r="E224" s="55"/>
      <c r="F224" s="133"/>
      <c r="G224" s="148"/>
      <c r="H224" s="148"/>
      <c r="I224" s="149"/>
      <c r="J224" s="104"/>
      <c r="K224" s="77"/>
      <c r="L224" s="74"/>
      <c r="M224" s="53"/>
      <c r="N224" s="110">
        <f t="shared" si="17"/>
      </c>
      <c r="O224" s="111"/>
      <c r="P224" s="66"/>
      <c r="Q224" s="67"/>
      <c r="R224" s="40"/>
      <c r="S224" s="112">
        <f>IF(R224="","",LOOKUP(R224,'工種番号'!$C$4:$C$55,'工種番号'!$D$4:$D$55))</f>
      </c>
      <c r="T224" s="113"/>
      <c r="U224" s="114"/>
      <c r="V224" s="115"/>
      <c r="W224" s="33"/>
      <c r="X224" s="3"/>
    </row>
    <row r="225" spans="1:24" ht="21.75" customHeight="1" thickBot="1">
      <c r="A225" s="11">
        <f t="shared" si="18"/>
        <v>0</v>
      </c>
      <c r="B225" s="2"/>
      <c r="C225" s="18"/>
      <c r="D225" s="49">
        <f>IF(ISNUMBER(C225),LOOKUP(C225,'工種番号'!$C$4:$C$55,'工種番号'!$D$4:$D$55),"")</f>
      </c>
      <c r="E225" s="55"/>
      <c r="F225" s="133"/>
      <c r="G225" s="148"/>
      <c r="H225" s="148"/>
      <c r="I225" s="149"/>
      <c r="J225" s="104"/>
      <c r="K225" s="77"/>
      <c r="L225" s="74"/>
      <c r="M225" s="53"/>
      <c r="N225" s="110">
        <f t="shared" si="17"/>
      </c>
      <c r="O225" s="111"/>
      <c r="P225" s="66"/>
      <c r="Q225" s="67"/>
      <c r="R225" s="41"/>
      <c r="S225" s="116">
        <f>IF(R225="","",LOOKUP(R225,'工種番号'!$C$4:$C$55,'工種番号'!$D$4:$D$55))</f>
      </c>
      <c r="T225" s="117"/>
      <c r="U225" s="118"/>
      <c r="V225" s="119"/>
      <c r="W225" s="34"/>
      <c r="X225" s="3"/>
    </row>
    <row r="226" spans="1:24" ht="21.75" customHeight="1">
      <c r="A226" s="11"/>
      <c r="B226" s="2"/>
      <c r="C226" s="120" t="s">
        <v>10</v>
      </c>
      <c r="D226" s="121"/>
      <c r="E226" s="37" t="s">
        <v>15</v>
      </c>
      <c r="F226" s="120" t="s">
        <v>16</v>
      </c>
      <c r="G226" s="122"/>
      <c r="H226" s="122"/>
      <c r="I226" s="122"/>
      <c r="J226" s="83"/>
      <c r="K226" s="37" t="s">
        <v>17</v>
      </c>
      <c r="L226" s="37" t="s">
        <v>18</v>
      </c>
      <c r="M226" s="54" t="s">
        <v>19</v>
      </c>
      <c r="N226" s="123" t="s">
        <v>20</v>
      </c>
      <c r="O226" s="124"/>
      <c r="P226" s="68"/>
      <c r="Q226" s="67"/>
      <c r="R226" s="125" t="s">
        <v>21</v>
      </c>
      <c r="S226" s="126"/>
      <c r="T226" s="126"/>
      <c r="U226" s="127" t="s">
        <v>22</v>
      </c>
      <c r="V226" s="127"/>
      <c r="W226" s="128"/>
      <c r="X226" s="3"/>
    </row>
    <row r="227" spans="1:24" ht="21.75" customHeight="1">
      <c r="A227" s="11">
        <f t="shared" si="18"/>
        <v>0</v>
      </c>
      <c r="B227" s="2"/>
      <c r="C227" s="18"/>
      <c r="D227" s="48">
        <f>IF(ISNUMBER(C227),LOOKUP(C227,'工種番号'!$C$4:$C$55,'工種番号'!$D$4:$D$55),"")</f>
      </c>
      <c r="E227" s="55"/>
      <c r="F227" s="133"/>
      <c r="G227" s="148"/>
      <c r="H227" s="148"/>
      <c r="I227" s="149"/>
      <c r="J227" s="104"/>
      <c r="K227" s="77"/>
      <c r="L227" s="74"/>
      <c r="M227" s="53"/>
      <c r="N227" s="110">
        <f aca="true" t="shared" si="19" ref="N227:N249">IF(ISBLANK(M227),"",ROUND(K227*M227,0))</f>
      </c>
      <c r="O227" s="111"/>
      <c r="P227" s="66"/>
      <c r="Q227" s="67"/>
      <c r="R227" s="38"/>
      <c r="S227" s="112">
        <f>IF(R227="","",LOOKUP(R227,'工種番号'!$C$4:$C$55,'工種番号'!$D$4:$D$55))</f>
      </c>
      <c r="T227" s="113"/>
      <c r="U227" s="114"/>
      <c r="V227" s="115"/>
      <c r="W227" s="33"/>
      <c r="X227" s="3"/>
    </row>
    <row r="228" spans="1:24" ht="21.75" customHeight="1">
      <c r="A228" s="11">
        <f t="shared" si="18"/>
        <v>0</v>
      </c>
      <c r="B228" s="2"/>
      <c r="C228" s="27"/>
      <c r="D228" s="49">
        <f>IF(ISNUMBER(C228),LOOKUP(C228,'工種番号'!$C$4:$C$55,'工種番号'!$D$4:$D$55),"")</f>
      </c>
      <c r="E228" s="55"/>
      <c r="F228" s="133"/>
      <c r="G228" s="148"/>
      <c r="H228" s="148"/>
      <c r="I228" s="149"/>
      <c r="J228" s="104"/>
      <c r="K228" s="77"/>
      <c r="L228" s="74"/>
      <c r="M228" s="53"/>
      <c r="N228" s="110">
        <f t="shared" si="19"/>
      </c>
      <c r="O228" s="111"/>
      <c r="P228" s="66"/>
      <c r="Q228" s="67"/>
      <c r="R228" s="38"/>
      <c r="S228" s="112">
        <f>IF(R228="","",LOOKUP(R228,'工種番号'!$C$4:$C$55,'工種番号'!$D$4:$D$55))</f>
      </c>
      <c r="T228" s="113"/>
      <c r="U228" s="114"/>
      <c r="V228" s="115"/>
      <c r="W228" s="33"/>
      <c r="X228" s="3"/>
    </row>
    <row r="229" spans="1:24" ht="21.75" customHeight="1">
      <c r="A229" s="11">
        <f t="shared" si="18"/>
        <v>0</v>
      </c>
      <c r="B229" s="2"/>
      <c r="C229" s="27"/>
      <c r="D229" s="49">
        <f>IF(ISNUMBER(C229),LOOKUP(C229,'工種番号'!$C$4:$C$55,'工種番号'!$D$4:$D$55),"")</f>
      </c>
      <c r="E229" s="55"/>
      <c r="F229" s="133"/>
      <c r="G229" s="148"/>
      <c r="H229" s="148"/>
      <c r="I229" s="149"/>
      <c r="J229" s="104"/>
      <c r="K229" s="77"/>
      <c r="L229" s="74"/>
      <c r="M229" s="53"/>
      <c r="N229" s="110">
        <f t="shared" si="19"/>
      </c>
      <c r="O229" s="111"/>
      <c r="P229" s="66"/>
      <c r="Q229" s="67"/>
      <c r="R229" s="38"/>
      <c r="S229" s="112">
        <f>IF(R229="","",LOOKUP(R229,'工種番号'!$C$4:$C$55,'工種番号'!$D$4:$D$55))</f>
      </c>
      <c r="T229" s="113"/>
      <c r="U229" s="114"/>
      <c r="V229" s="115"/>
      <c r="W229" s="33"/>
      <c r="X229" s="3"/>
    </row>
    <row r="230" spans="1:24" ht="21.75" customHeight="1">
      <c r="A230" s="11">
        <f t="shared" si="18"/>
        <v>0</v>
      </c>
      <c r="B230" s="2"/>
      <c r="C230" s="27"/>
      <c r="D230" s="49">
        <f>IF(ISNUMBER(C230),LOOKUP(C230,'工種番号'!$C$4:$C$55,'工種番号'!$D$4:$D$55),"")</f>
      </c>
      <c r="E230" s="55"/>
      <c r="F230" s="133"/>
      <c r="G230" s="148"/>
      <c r="H230" s="148"/>
      <c r="I230" s="149"/>
      <c r="J230" s="104"/>
      <c r="K230" s="77"/>
      <c r="L230" s="74"/>
      <c r="M230" s="53"/>
      <c r="N230" s="110">
        <f t="shared" si="19"/>
      </c>
      <c r="O230" s="111"/>
      <c r="P230" s="66"/>
      <c r="Q230" s="67"/>
      <c r="R230" s="39"/>
      <c r="S230" s="112">
        <f>IF(R230="","",LOOKUP(R230,'工種番号'!$C$4:$C$55,'工種番号'!$D$4:$D$55))</f>
      </c>
      <c r="T230" s="113"/>
      <c r="U230" s="114"/>
      <c r="V230" s="115"/>
      <c r="W230" s="33"/>
      <c r="X230" s="3"/>
    </row>
    <row r="231" spans="1:24" ht="21.75" customHeight="1">
      <c r="A231" s="11">
        <f t="shared" si="18"/>
        <v>0</v>
      </c>
      <c r="B231" s="2"/>
      <c r="C231" s="27"/>
      <c r="D231" s="49">
        <f>IF(ISNUMBER(C231),LOOKUP(C231,'工種番号'!$C$4:$C$55,'工種番号'!$D$4:$D$55),"")</f>
      </c>
      <c r="E231" s="55"/>
      <c r="F231" s="133"/>
      <c r="G231" s="148"/>
      <c r="H231" s="148"/>
      <c r="I231" s="149"/>
      <c r="J231" s="104"/>
      <c r="K231" s="77"/>
      <c r="L231" s="74"/>
      <c r="M231" s="53"/>
      <c r="N231" s="110">
        <f t="shared" si="19"/>
      </c>
      <c r="O231" s="111"/>
      <c r="P231" s="66"/>
      <c r="Q231" s="67"/>
      <c r="R231" s="39"/>
      <c r="S231" s="112">
        <f>IF(R231="","",LOOKUP(R231,'工種番号'!$C$4:$C$55,'工種番号'!$D$4:$D$55))</f>
      </c>
      <c r="T231" s="113"/>
      <c r="U231" s="114"/>
      <c r="V231" s="115"/>
      <c r="W231" s="33"/>
      <c r="X231" s="3"/>
    </row>
    <row r="232" spans="1:24" ht="21.75" customHeight="1">
      <c r="A232" s="11">
        <f t="shared" si="18"/>
        <v>0</v>
      </c>
      <c r="B232" s="2"/>
      <c r="C232" s="18"/>
      <c r="D232" s="49">
        <f>IF(ISNUMBER(C232),LOOKUP(C232,'工種番号'!$C$4:$C$55,'工種番号'!$D$4:$D$55),"")</f>
      </c>
      <c r="E232" s="55"/>
      <c r="F232" s="133"/>
      <c r="G232" s="148"/>
      <c r="H232" s="148"/>
      <c r="I232" s="149"/>
      <c r="J232" s="104"/>
      <c r="K232" s="77"/>
      <c r="L232" s="74"/>
      <c r="M232" s="53"/>
      <c r="N232" s="110">
        <f t="shared" si="19"/>
      </c>
      <c r="O232" s="111"/>
      <c r="P232" s="66"/>
      <c r="Q232" s="67"/>
      <c r="R232" s="39"/>
      <c r="S232" s="112">
        <f>IF(R232="","",LOOKUP(R232,'工種番号'!$C$4:$C$55,'工種番号'!$D$4:$D$55))</f>
      </c>
      <c r="T232" s="113"/>
      <c r="U232" s="114"/>
      <c r="V232" s="115"/>
      <c r="W232" s="33"/>
      <c r="X232" s="3"/>
    </row>
    <row r="233" spans="1:24" ht="21.75" customHeight="1">
      <c r="A233" s="11">
        <f t="shared" si="18"/>
        <v>0</v>
      </c>
      <c r="B233" s="2"/>
      <c r="C233" s="27"/>
      <c r="D233" s="49">
        <f>IF(ISNUMBER(C233),LOOKUP(C233,'工種番号'!$C$4:$C$55,'工種番号'!$D$4:$D$55),"")</f>
      </c>
      <c r="E233" s="55"/>
      <c r="F233" s="133"/>
      <c r="G233" s="148"/>
      <c r="H233" s="148"/>
      <c r="I233" s="149"/>
      <c r="J233" s="104"/>
      <c r="K233" s="77"/>
      <c r="L233" s="74"/>
      <c r="M233" s="53"/>
      <c r="N233" s="110">
        <f t="shared" si="19"/>
      </c>
      <c r="O233" s="111"/>
      <c r="P233" s="66"/>
      <c r="Q233" s="67"/>
      <c r="R233" s="39"/>
      <c r="S233" s="112">
        <f>IF(R233="","",LOOKUP(R233,'工種番号'!$C$4:$C$55,'工種番号'!$D$4:$D$55))</f>
      </c>
      <c r="T233" s="113"/>
      <c r="U233" s="114"/>
      <c r="V233" s="115"/>
      <c r="W233" s="33"/>
      <c r="X233" s="3"/>
    </row>
    <row r="234" spans="1:24" ht="21.75" customHeight="1">
      <c r="A234" s="11">
        <f t="shared" si="18"/>
        <v>0</v>
      </c>
      <c r="B234" s="2"/>
      <c r="C234" s="27"/>
      <c r="D234" s="49">
        <f>IF(ISNUMBER(C234),LOOKUP(C234,'工種番号'!$C$4:$C$55,'工種番号'!$D$4:$D$55),"")</f>
      </c>
      <c r="E234" s="55"/>
      <c r="F234" s="133"/>
      <c r="G234" s="148"/>
      <c r="H234" s="148"/>
      <c r="I234" s="149"/>
      <c r="J234" s="104"/>
      <c r="K234" s="77"/>
      <c r="L234" s="74"/>
      <c r="M234" s="53"/>
      <c r="N234" s="110">
        <f t="shared" si="19"/>
      </c>
      <c r="O234" s="111"/>
      <c r="P234" s="66"/>
      <c r="Q234" s="67"/>
      <c r="R234" s="39"/>
      <c r="S234" s="112">
        <f>IF(R234="","",LOOKUP(R234,'工種番号'!$C$4:$C$55,'工種番号'!$D$4:$D$55))</f>
      </c>
      <c r="T234" s="113"/>
      <c r="U234" s="114"/>
      <c r="V234" s="115"/>
      <c r="W234" s="33"/>
      <c r="X234" s="3"/>
    </row>
    <row r="235" spans="1:24" ht="21.75" customHeight="1">
      <c r="A235" s="11">
        <f t="shared" si="18"/>
        <v>0</v>
      </c>
      <c r="B235" s="2"/>
      <c r="C235" s="27"/>
      <c r="D235" s="49">
        <f>IF(ISNUMBER(C235),LOOKUP(C235,'工種番号'!$C$4:$C$55,'工種番号'!$D$4:$D$55),"")</f>
      </c>
      <c r="E235" s="55"/>
      <c r="F235" s="133"/>
      <c r="G235" s="148"/>
      <c r="H235" s="148"/>
      <c r="I235" s="149"/>
      <c r="J235" s="104"/>
      <c r="K235" s="77"/>
      <c r="L235" s="74"/>
      <c r="M235" s="53"/>
      <c r="N235" s="110">
        <f t="shared" si="19"/>
      </c>
      <c r="O235" s="111"/>
      <c r="P235" s="66"/>
      <c r="Q235" s="67"/>
      <c r="R235" s="39"/>
      <c r="S235" s="112">
        <f>IF(R235="","",LOOKUP(R235,'工種番号'!$C$4:$C$55,'工種番号'!$D$4:$D$55))</f>
      </c>
      <c r="T235" s="113"/>
      <c r="U235" s="114"/>
      <c r="V235" s="115"/>
      <c r="W235" s="33"/>
      <c r="X235" s="3"/>
    </row>
    <row r="236" spans="1:24" ht="21.75" customHeight="1">
      <c r="A236" s="11">
        <f t="shared" si="18"/>
        <v>0</v>
      </c>
      <c r="B236" s="2"/>
      <c r="C236" s="27"/>
      <c r="D236" s="49">
        <f>IF(ISNUMBER(C236),LOOKUP(C236,'工種番号'!$C$4:$C$55,'工種番号'!$D$4:$D$55),"")</f>
      </c>
      <c r="E236" s="55"/>
      <c r="F236" s="133"/>
      <c r="G236" s="148"/>
      <c r="H236" s="148"/>
      <c r="I236" s="149"/>
      <c r="J236" s="104"/>
      <c r="K236" s="77"/>
      <c r="L236" s="74"/>
      <c r="M236" s="53"/>
      <c r="N236" s="110">
        <f t="shared" si="19"/>
      </c>
      <c r="O236" s="111"/>
      <c r="P236" s="66"/>
      <c r="Q236" s="67"/>
      <c r="R236" s="40"/>
      <c r="S236" s="112">
        <f>IF(R236="","",LOOKUP(R236,'工種番号'!$C$4:$C$55,'工種番号'!$D$4:$D$55))</f>
      </c>
      <c r="T236" s="113"/>
      <c r="U236" s="114"/>
      <c r="V236" s="115"/>
      <c r="W236" s="33"/>
      <c r="X236" s="3"/>
    </row>
    <row r="237" spans="1:24" ht="21.75" customHeight="1">
      <c r="A237" s="11">
        <f t="shared" si="18"/>
        <v>0</v>
      </c>
      <c r="B237" s="2"/>
      <c r="C237" s="18"/>
      <c r="D237" s="49">
        <f>IF(ISNUMBER(C237),LOOKUP(C237,'工種番号'!$C$4:$C$55,'工種番号'!$D$4:$D$55),"")</f>
      </c>
      <c r="E237" s="55"/>
      <c r="F237" s="133"/>
      <c r="G237" s="148"/>
      <c r="H237" s="148"/>
      <c r="I237" s="149"/>
      <c r="J237" s="104"/>
      <c r="K237" s="77"/>
      <c r="L237" s="74"/>
      <c r="M237" s="53"/>
      <c r="N237" s="110">
        <f t="shared" si="19"/>
      </c>
      <c r="O237" s="111"/>
      <c r="P237" s="66"/>
      <c r="Q237" s="67"/>
      <c r="R237" s="40"/>
      <c r="S237" s="112">
        <f>IF(R237="","",LOOKUP(R237,'工種番号'!$C$4:$C$55,'工種番号'!$D$4:$D$55))</f>
      </c>
      <c r="T237" s="113"/>
      <c r="U237" s="114"/>
      <c r="V237" s="115"/>
      <c r="W237" s="33"/>
      <c r="X237" s="3"/>
    </row>
    <row r="238" spans="1:24" ht="21.75" customHeight="1">
      <c r="A238" s="11">
        <f t="shared" si="18"/>
        <v>0</v>
      </c>
      <c r="B238" s="2"/>
      <c r="C238" s="18"/>
      <c r="D238" s="49">
        <f>IF(ISNUMBER(C238),LOOKUP(C238,'工種番号'!$C$4:$C$55,'工種番号'!$D$4:$D$55),"")</f>
      </c>
      <c r="E238" s="55"/>
      <c r="F238" s="133"/>
      <c r="G238" s="148"/>
      <c r="H238" s="148"/>
      <c r="I238" s="149"/>
      <c r="J238" s="104"/>
      <c r="K238" s="77"/>
      <c r="L238" s="74"/>
      <c r="M238" s="53"/>
      <c r="N238" s="110">
        <f t="shared" si="19"/>
      </c>
      <c r="O238" s="111"/>
      <c r="P238" s="66"/>
      <c r="Q238" s="67"/>
      <c r="R238" s="40"/>
      <c r="S238" s="112">
        <f>IF(R238="","",LOOKUP(R238,'工種番号'!$C$4:$C$55,'工種番号'!$D$4:$D$55))</f>
      </c>
      <c r="T238" s="113"/>
      <c r="U238" s="114"/>
      <c r="V238" s="115"/>
      <c r="W238" s="33"/>
      <c r="X238" s="3"/>
    </row>
    <row r="239" spans="1:24" ht="21.75" customHeight="1">
      <c r="A239" s="11">
        <f t="shared" si="18"/>
        <v>0</v>
      </c>
      <c r="B239" s="2"/>
      <c r="C239" s="27"/>
      <c r="D239" s="49">
        <f>IF(ISNUMBER(C239),LOOKUP(C239,'工種番号'!$C$4:$C$55,'工種番号'!$D$4:$D$55),"")</f>
      </c>
      <c r="E239" s="55"/>
      <c r="F239" s="133"/>
      <c r="G239" s="148"/>
      <c r="H239" s="148"/>
      <c r="I239" s="149"/>
      <c r="J239" s="104"/>
      <c r="K239" s="77"/>
      <c r="L239" s="74"/>
      <c r="M239" s="53"/>
      <c r="N239" s="110">
        <f t="shared" si="19"/>
      </c>
      <c r="O239" s="111"/>
      <c r="P239" s="66"/>
      <c r="Q239" s="67"/>
      <c r="R239" s="40"/>
      <c r="S239" s="112">
        <f>IF(R239="","",LOOKUP(R239,'工種番号'!$C$4:$C$55,'工種番号'!$D$4:$D$55))</f>
      </c>
      <c r="T239" s="113"/>
      <c r="U239" s="114"/>
      <c r="V239" s="115"/>
      <c r="W239" s="33"/>
      <c r="X239" s="3"/>
    </row>
    <row r="240" spans="1:24" ht="21.75" customHeight="1">
      <c r="A240" s="11">
        <f t="shared" si="18"/>
        <v>0</v>
      </c>
      <c r="B240" s="2"/>
      <c r="C240" s="27"/>
      <c r="D240" s="49">
        <f>IF(ISNUMBER(C240),LOOKUP(C240,'工種番号'!$C$4:$C$55,'工種番号'!$D$4:$D$55),"")</f>
      </c>
      <c r="E240" s="55"/>
      <c r="F240" s="133"/>
      <c r="G240" s="148"/>
      <c r="H240" s="148"/>
      <c r="I240" s="149"/>
      <c r="J240" s="104"/>
      <c r="K240" s="77"/>
      <c r="L240" s="74"/>
      <c r="M240" s="53"/>
      <c r="N240" s="110">
        <f t="shared" si="19"/>
      </c>
      <c r="O240" s="111"/>
      <c r="P240" s="66"/>
      <c r="Q240" s="67"/>
      <c r="R240" s="40"/>
      <c r="S240" s="112">
        <f>IF(R240="","",LOOKUP(R240,'工種番号'!$C$4:$C$55,'工種番号'!$D$4:$D$55))</f>
      </c>
      <c r="T240" s="113"/>
      <c r="U240" s="114"/>
      <c r="V240" s="115"/>
      <c r="W240" s="33"/>
      <c r="X240" s="3"/>
    </row>
    <row r="241" spans="1:24" ht="21.75" customHeight="1">
      <c r="A241" s="11">
        <f t="shared" si="18"/>
        <v>0</v>
      </c>
      <c r="B241" s="2"/>
      <c r="C241" s="27"/>
      <c r="D241" s="49">
        <f>IF(ISNUMBER(C241),LOOKUP(C241,'工種番号'!$C$4:$C$55,'工種番号'!$D$4:$D$55),"")</f>
      </c>
      <c r="E241" s="55"/>
      <c r="F241" s="133"/>
      <c r="G241" s="148"/>
      <c r="H241" s="148"/>
      <c r="I241" s="149"/>
      <c r="J241" s="104"/>
      <c r="K241" s="77"/>
      <c r="L241" s="74"/>
      <c r="M241" s="53"/>
      <c r="N241" s="110">
        <f t="shared" si="19"/>
      </c>
      <c r="O241" s="111"/>
      <c r="P241" s="66"/>
      <c r="Q241" s="67"/>
      <c r="R241" s="40"/>
      <c r="S241" s="112">
        <f>IF(R241="","",LOOKUP(R241,'工種番号'!$C$4:$C$55,'工種番号'!$D$4:$D$55))</f>
      </c>
      <c r="T241" s="113"/>
      <c r="U241" s="114"/>
      <c r="V241" s="115"/>
      <c r="W241" s="33"/>
      <c r="X241" s="3"/>
    </row>
    <row r="242" spans="1:24" ht="21.75" customHeight="1">
      <c r="A242" s="11">
        <f t="shared" si="18"/>
        <v>0</v>
      </c>
      <c r="B242" s="2"/>
      <c r="C242" s="27"/>
      <c r="D242" s="49">
        <f>IF(ISNUMBER(C242),LOOKUP(C242,'工種番号'!$C$4:$C$55,'工種番号'!$D$4:$D$55),"")</f>
      </c>
      <c r="E242" s="55"/>
      <c r="F242" s="133"/>
      <c r="G242" s="148"/>
      <c r="H242" s="148"/>
      <c r="I242" s="149"/>
      <c r="J242" s="104"/>
      <c r="K242" s="77"/>
      <c r="L242" s="74"/>
      <c r="M242" s="53"/>
      <c r="N242" s="110">
        <f t="shared" si="19"/>
      </c>
      <c r="O242" s="111"/>
      <c r="P242" s="66"/>
      <c r="Q242" s="67"/>
      <c r="R242" s="40"/>
      <c r="S242" s="112">
        <f>IF(R242="","",LOOKUP(R242,'工種番号'!$C$4:$C$55,'工種番号'!$D$4:$D$55))</f>
      </c>
      <c r="T242" s="113"/>
      <c r="U242" s="114"/>
      <c r="V242" s="115"/>
      <c r="W242" s="33"/>
      <c r="X242" s="3"/>
    </row>
    <row r="243" spans="1:24" ht="21.75" customHeight="1">
      <c r="A243" s="11">
        <f t="shared" si="18"/>
        <v>0</v>
      </c>
      <c r="B243" s="2"/>
      <c r="C243" s="27"/>
      <c r="D243" s="49">
        <f>IF(ISNUMBER(C243),LOOKUP(C243,'工種番号'!$C$4:$C$55,'工種番号'!$D$4:$D$55),"")</f>
      </c>
      <c r="E243" s="55"/>
      <c r="F243" s="133"/>
      <c r="G243" s="148"/>
      <c r="H243" s="148"/>
      <c r="I243" s="149"/>
      <c r="J243" s="104"/>
      <c r="K243" s="77"/>
      <c r="L243" s="74"/>
      <c r="M243" s="53"/>
      <c r="N243" s="110">
        <f t="shared" si="19"/>
      </c>
      <c r="O243" s="111"/>
      <c r="P243" s="66"/>
      <c r="Q243" s="67"/>
      <c r="R243" s="40"/>
      <c r="S243" s="112">
        <f>IF(R243="","",LOOKUP(R243,'工種番号'!$C$4:$C$55,'工種番号'!$D$4:$D$55))</f>
      </c>
      <c r="T243" s="113"/>
      <c r="U243" s="114"/>
      <c r="V243" s="115"/>
      <c r="W243" s="33"/>
      <c r="X243" s="3"/>
    </row>
    <row r="244" spans="1:24" ht="21.75" customHeight="1">
      <c r="A244" s="11">
        <f t="shared" si="18"/>
        <v>0</v>
      </c>
      <c r="B244" s="2"/>
      <c r="C244" s="18"/>
      <c r="D244" s="49">
        <f>IF(ISNUMBER(C244),LOOKUP(C244,'工種番号'!$C$4:$C$55,'工種番号'!$D$4:$D$55),"")</f>
      </c>
      <c r="E244" s="55"/>
      <c r="F244" s="133"/>
      <c r="G244" s="148"/>
      <c r="H244" s="148"/>
      <c r="I244" s="149"/>
      <c r="J244" s="104"/>
      <c r="K244" s="77"/>
      <c r="L244" s="74"/>
      <c r="M244" s="53"/>
      <c r="N244" s="110">
        <f t="shared" si="19"/>
      </c>
      <c r="O244" s="111"/>
      <c r="P244" s="66"/>
      <c r="Q244" s="67"/>
      <c r="R244" s="40"/>
      <c r="S244" s="112">
        <f>IF(R244="","",LOOKUP(R244,'工種番号'!$C$4:$C$55,'工種番号'!$D$4:$D$55))</f>
      </c>
      <c r="T244" s="113"/>
      <c r="U244" s="114"/>
      <c r="V244" s="115"/>
      <c r="W244" s="33"/>
      <c r="X244" s="3"/>
    </row>
    <row r="245" spans="1:24" ht="21.75" customHeight="1">
      <c r="A245" s="11">
        <f t="shared" si="18"/>
        <v>0</v>
      </c>
      <c r="B245" s="2"/>
      <c r="C245" s="18"/>
      <c r="D245" s="49">
        <f>IF(ISNUMBER(C245),LOOKUP(C245,'工種番号'!$C$4:$C$55,'工種番号'!$D$4:$D$55),"")</f>
      </c>
      <c r="E245" s="55"/>
      <c r="F245" s="133"/>
      <c r="G245" s="148"/>
      <c r="H245" s="148"/>
      <c r="I245" s="149"/>
      <c r="J245" s="104"/>
      <c r="K245" s="77"/>
      <c r="L245" s="74"/>
      <c r="M245" s="53"/>
      <c r="N245" s="110">
        <f t="shared" si="19"/>
      </c>
      <c r="O245" s="111"/>
      <c r="P245" s="66"/>
      <c r="Q245" s="67"/>
      <c r="R245" s="40"/>
      <c r="S245" s="112">
        <f>IF(R245="","",LOOKUP(R245,'工種番号'!$C$4:$C$55,'工種番号'!$D$4:$D$55))</f>
      </c>
      <c r="T245" s="113"/>
      <c r="U245" s="114"/>
      <c r="V245" s="115"/>
      <c r="W245" s="33"/>
      <c r="X245" s="3"/>
    </row>
    <row r="246" spans="1:24" ht="21.75" customHeight="1">
      <c r="A246" s="11">
        <f t="shared" si="18"/>
        <v>0</v>
      </c>
      <c r="B246" s="2"/>
      <c r="C246" s="18"/>
      <c r="D246" s="49">
        <f>IF(ISNUMBER(C246),LOOKUP(C246,'工種番号'!$C$4:$C$55,'工種番号'!$D$4:$D$55),"")</f>
      </c>
      <c r="E246" s="55"/>
      <c r="F246" s="133"/>
      <c r="G246" s="148"/>
      <c r="H246" s="148"/>
      <c r="I246" s="149"/>
      <c r="J246" s="104"/>
      <c r="K246" s="77"/>
      <c r="L246" s="74"/>
      <c r="M246" s="53"/>
      <c r="N246" s="110">
        <f t="shared" si="19"/>
      </c>
      <c r="O246" s="111"/>
      <c r="P246" s="66"/>
      <c r="Q246" s="67"/>
      <c r="R246" s="40"/>
      <c r="S246" s="112">
        <f>IF(R246="","",LOOKUP(R246,'工種番号'!$C$4:$C$55,'工種番号'!$D$4:$D$55))</f>
      </c>
      <c r="T246" s="113"/>
      <c r="U246" s="114"/>
      <c r="V246" s="115"/>
      <c r="W246" s="33"/>
      <c r="X246" s="3"/>
    </row>
    <row r="247" spans="1:24" ht="21.75" customHeight="1">
      <c r="A247" s="11">
        <f t="shared" si="18"/>
        <v>0</v>
      </c>
      <c r="B247" s="2"/>
      <c r="C247" s="27"/>
      <c r="D247" s="49">
        <f>IF(ISNUMBER(C247),LOOKUP(C247,'工種番号'!$C$4:$C$55,'工種番号'!$D$4:$D$55),"")</f>
      </c>
      <c r="E247" s="55"/>
      <c r="F247" s="133"/>
      <c r="G247" s="148"/>
      <c r="H247" s="148"/>
      <c r="I247" s="149"/>
      <c r="J247" s="104"/>
      <c r="K247" s="77"/>
      <c r="L247" s="74"/>
      <c r="M247" s="53"/>
      <c r="N247" s="110">
        <f t="shared" si="19"/>
      </c>
      <c r="O247" s="111"/>
      <c r="P247" s="66"/>
      <c r="Q247" s="67"/>
      <c r="R247" s="40"/>
      <c r="S247" s="112">
        <f>IF(R247="","",LOOKUP(R247,'工種番号'!$C$4:$C$55,'工種番号'!$D$4:$D$55))</f>
      </c>
      <c r="T247" s="113"/>
      <c r="U247" s="114"/>
      <c r="V247" s="115"/>
      <c r="W247" s="33"/>
      <c r="X247" s="3"/>
    </row>
    <row r="248" spans="1:24" ht="21.75" customHeight="1">
      <c r="A248" s="11">
        <f t="shared" si="18"/>
        <v>0</v>
      </c>
      <c r="B248" s="2"/>
      <c r="C248" s="27"/>
      <c r="D248" s="49">
        <f>IF(ISNUMBER(C248),LOOKUP(C248,'工種番号'!$C$4:$C$55,'工種番号'!$D$4:$D$55),"")</f>
      </c>
      <c r="E248" s="55"/>
      <c r="F248" s="133"/>
      <c r="G248" s="148"/>
      <c r="H248" s="148"/>
      <c r="I248" s="149"/>
      <c r="J248" s="104"/>
      <c r="K248" s="77"/>
      <c r="L248" s="74"/>
      <c r="M248" s="53"/>
      <c r="N248" s="110">
        <f t="shared" si="19"/>
      </c>
      <c r="O248" s="111"/>
      <c r="P248" s="66"/>
      <c r="Q248" s="67"/>
      <c r="R248" s="40"/>
      <c r="S248" s="112">
        <f>IF(R248="","",LOOKUP(R248,'工種番号'!$C$4:$C$55,'工種番号'!$D$4:$D$55))</f>
      </c>
      <c r="T248" s="113"/>
      <c r="U248" s="114"/>
      <c r="V248" s="115"/>
      <c r="W248" s="33"/>
      <c r="X248" s="3"/>
    </row>
    <row r="249" spans="1:24" ht="21.75" customHeight="1" thickBot="1">
      <c r="A249" s="11">
        <f t="shared" si="18"/>
        <v>0</v>
      </c>
      <c r="B249" s="2"/>
      <c r="C249" s="18"/>
      <c r="D249" s="49">
        <f>IF(ISNUMBER(C249),LOOKUP(C249,'工種番号'!$C$4:$C$55,'工種番号'!$D$4:$D$55),"")</f>
      </c>
      <c r="E249" s="55"/>
      <c r="F249" s="133"/>
      <c r="G249" s="148"/>
      <c r="H249" s="148"/>
      <c r="I249" s="149"/>
      <c r="J249" s="104"/>
      <c r="K249" s="77"/>
      <c r="L249" s="74"/>
      <c r="M249" s="53"/>
      <c r="N249" s="110">
        <f t="shared" si="19"/>
      </c>
      <c r="O249" s="111"/>
      <c r="P249" s="66"/>
      <c r="Q249" s="67"/>
      <c r="R249" s="41"/>
      <c r="S249" s="116">
        <f>IF(R249="","",LOOKUP(R249,'工種番号'!$C$4:$C$55,'工種番号'!$D$4:$D$55))</f>
      </c>
      <c r="T249" s="117"/>
      <c r="U249" s="118"/>
      <c r="V249" s="119"/>
      <c r="W249" s="34"/>
      <c r="X249" s="3"/>
    </row>
    <row r="250" spans="1:24" ht="21.75" customHeight="1">
      <c r="A250" s="11"/>
      <c r="B250" s="2"/>
      <c r="C250" s="120" t="s">
        <v>10</v>
      </c>
      <c r="D250" s="121"/>
      <c r="E250" s="37" t="s">
        <v>15</v>
      </c>
      <c r="F250" s="120" t="s">
        <v>16</v>
      </c>
      <c r="G250" s="122"/>
      <c r="H250" s="122"/>
      <c r="I250" s="122"/>
      <c r="J250" s="83"/>
      <c r="K250" s="37" t="s">
        <v>17</v>
      </c>
      <c r="L250" s="37" t="s">
        <v>18</v>
      </c>
      <c r="M250" s="54" t="s">
        <v>19</v>
      </c>
      <c r="N250" s="123" t="s">
        <v>20</v>
      </c>
      <c r="O250" s="124"/>
      <c r="P250" s="68"/>
      <c r="Q250" s="67"/>
      <c r="R250" s="125" t="s">
        <v>21</v>
      </c>
      <c r="S250" s="126"/>
      <c r="T250" s="126"/>
      <c r="U250" s="127" t="s">
        <v>22</v>
      </c>
      <c r="V250" s="127"/>
      <c r="W250" s="128"/>
      <c r="X250" s="3"/>
    </row>
    <row r="251" spans="1:24" ht="21.75" customHeight="1">
      <c r="A251" s="11">
        <f t="shared" si="18"/>
        <v>0</v>
      </c>
      <c r="B251" s="2"/>
      <c r="C251" s="18"/>
      <c r="D251" s="48">
        <f>IF(ISNUMBER(C251),LOOKUP(C251,'工種番号'!$C$4:$C$55,'工種番号'!$D$4:$D$55),"")</f>
      </c>
      <c r="E251" s="55"/>
      <c r="F251" s="133"/>
      <c r="G251" s="148"/>
      <c r="H251" s="148"/>
      <c r="I251" s="149"/>
      <c r="J251" s="104"/>
      <c r="K251" s="77"/>
      <c r="L251" s="74"/>
      <c r="M251" s="53"/>
      <c r="N251" s="110">
        <f aca="true" t="shared" si="20" ref="N251:N273">IF(ISBLANK(M251),"",ROUND(K251*M251,0))</f>
      </c>
      <c r="O251" s="111"/>
      <c r="P251" s="66"/>
      <c r="Q251" s="67"/>
      <c r="R251" s="38"/>
      <c r="S251" s="112">
        <f>IF(R251="","",LOOKUP(R251,'工種番号'!$C$4:$C$55,'工種番号'!$D$4:$D$55))</f>
      </c>
      <c r="T251" s="113"/>
      <c r="U251" s="114"/>
      <c r="V251" s="115"/>
      <c r="W251" s="33"/>
      <c r="X251" s="3"/>
    </row>
    <row r="252" spans="1:24" ht="21.75" customHeight="1">
      <c r="A252" s="11">
        <f t="shared" si="18"/>
        <v>0</v>
      </c>
      <c r="B252" s="2"/>
      <c r="C252" s="27"/>
      <c r="D252" s="49">
        <f>IF(ISNUMBER(C252),LOOKUP(C252,'工種番号'!$C$4:$C$55,'工種番号'!$D$4:$D$55),"")</f>
      </c>
      <c r="E252" s="55"/>
      <c r="F252" s="133"/>
      <c r="G252" s="148"/>
      <c r="H252" s="148"/>
      <c r="I252" s="149"/>
      <c r="J252" s="104"/>
      <c r="K252" s="77"/>
      <c r="L252" s="74"/>
      <c r="M252" s="53"/>
      <c r="N252" s="110">
        <f t="shared" si="20"/>
      </c>
      <c r="O252" s="111"/>
      <c r="P252" s="66"/>
      <c r="Q252" s="67"/>
      <c r="R252" s="38"/>
      <c r="S252" s="112">
        <f>IF(R252="","",LOOKUP(R252,'工種番号'!$C$4:$C$55,'工種番号'!$D$4:$D$55))</f>
      </c>
      <c r="T252" s="113"/>
      <c r="U252" s="114"/>
      <c r="V252" s="115"/>
      <c r="W252" s="33"/>
      <c r="X252" s="3"/>
    </row>
    <row r="253" spans="1:24" ht="21.75" customHeight="1">
      <c r="A253" s="11">
        <f t="shared" si="18"/>
        <v>0</v>
      </c>
      <c r="B253" s="2"/>
      <c r="C253" s="27"/>
      <c r="D253" s="49">
        <f>IF(ISNUMBER(C253),LOOKUP(C253,'工種番号'!$C$4:$C$55,'工種番号'!$D$4:$D$55),"")</f>
      </c>
      <c r="E253" s="55"/>
      <c r="F253" s="133"/>
      <c r="G253" s="148"/>
      <c r="H253" s="148"/>
      <c r="I253" s="149"/>
      <c r="J253" s="104"/>
      <c r="K253" s="77"/>
      <c r="L253" s="74"/>
      <c r="M253" s="53"/>
      <c r="N253" s="110">
        <f t="shared" si="20"/>
      </c>
      <c r="O253" s="111"/>
      <c r="P253" s="66"/>
      <c r="Q253" s="67"/>
      <c r="R253" s="38"/>
      <c r="S253" s="112">
        <f>IF(R253="","",LOOKUP(R253,'工種番号'!$C$4:$C$55,'工種番号'!$D$4:$D$55))</f>
      </c>
      <c r="T253" s="113"/>
      <c r="U253" s="114"/>
      <c r="V253" s="115"/>
      <c r="W253" s="33"/>
      <c r="X253" s="3"/>
    </row>
    <row r="254" spans="1:24" ht="21.75" customHeight="1">
      <c r="A254" s="11">
        <f t="shared" si="18"/>
        <v>0</v>
      </c>
      <c r="B254" s="2"/>
      <c r="C254" s="27"/>
      <c r="D254" s="49">
        <f>IF(ISNUMBER(C254),LOOKUP(C254,'工種番号'!$C$4:$C$55,'工種番号'!$D$4:$D$55),"")</f>
      </c>
      <c r="E254" s="55"/>
      <c r="F254" s="133"/>
      <c r="G254" s="148"/>
      <c r="H254" s="148"/>
      <c r="I254" s="149"/>
      <c r="J254" s="104"/>
      <c r="K254" s="77"/>
      <c r="L254" s="74"/>
      <c r="M254" s="53"/>
      <c r="N254" s="110">
        <f t="shared" si="20"/>
      </c>
      <c r="O254" s="111"/>
      <c r="P254" s="66"/>
      <c r="Q254" s="67"/>
      <c r="R254" s="39"/>
      <c r="S254" s="112">
        <f>IF(R254="","",LOOKUP(R254,'工種番号'!$C$4:$C$55,'工種番号'!$D$4:$D$55))</f>
      </c>
      <c r="T254" s="113"/>
      <c r="U254" s="114"/>
      <c r="V254" s="115"/>
      <c r="W254" s="33"/>
      <c r="X254" s="3"/>
    </row>
    <row r="255" spans="1:24" ht="21.75" customHeight="1">
      <c r="A255" s="11">
        <f t="shared" si="18"/>
        <v>0</v>
      </c>
      <c r="B255" s="2"/>
      <c r="C255" s="27"/>
      <c r="D255" s="49">
        <f>IF(ISNUMBER(C255),LOOKUP(C255,'工種番号'!$C$4:$C$55,'工種番号'!$D$4:$D$55),"")</f>
      </c>
      <c r="E255" s="55"/>
      <c r="F255" s="133"/>
      <c r="G255" s="148"/>
      <c r="H255" s="148"/>
      <c r="I255" s="149"/>
      <c r="J255" s="104"/>
      <c r="K255" s="77"/>
      <c r="L255" s="74"/>
      <c r="M255" s="53"/>
      <c r="N255" s="110">
        <f t="shared" si="20"/>
      </c>
      <c r="O255" s="111"/>
      <c r="P255" s="66"/>
      <c r="Q255" s="67"/>
      <c r="R255" s="39"/>
      <c r="S255" s="112">
        <f>IF(R255="","",LOOKUP(R255,'工種番号'!$C$4:$C$55,'工種番号'!$D$4:$D$55))</f>
      </c>
      <c r="T255" s="113"/>
      <c r="U255" s="114"/>
      <c r="V255" s="115"/>
      <c r="W255" s="33"/>
      <c r="X255" s="3"/>
    </row>
    <row r="256" spans="1:24" ht="21.75" customHeight="1">
      <c r="A256" s="11">
        <f t="shared" si="18"/>
        <v>0</v>
      </c>
      <c r="B256" s="2"/>
      <c r="C256" s="18"/>
      <c r="D256" s="49">
        <f>IF(ISNUMBER(C256),LOOKUP(C256,'工種番号'!$C$4:$C$55,'工種番号'!$D$4:$D$55),"")</f>
      </c>
      <c r="E256" s="55"/>
      <c r="F256" s="133"/>
      <c r="G256" s="148"/>
      <c r="H256" s="148"/>
      <c r="I256" s="149"/>
      <c r="J256" s="104"/>
      <c r="K256" s="77"/>
      <c r="L256" s="74"/>
      <c r="M256" s="53"/>
      <c r="N256" s="110">
        <f t="shared" si="20"/>
      </c>
      <c r="O256" s="111"/>
      <c r="P256" s="66"/>
      <c r="Q256" s="67"/>
      <c r="R256" s="39"/>
      <c r="S256" s="112">
        <f>IF(R256="","",LOOKUP(R256,'工種番号'!$C$4:$C$55,'工種番号'!$D$4:$D$55))</f>
      </c>
      <c r="T256" s="113"/>
      <c r="U256" s="114"/>
      <c r="V256" s="115"/>
      <c r="W256" s="33"/>
      <c r="X256" s="3"/>
    </row>
    <row r="257" spans="1:24" ht="21.75" customHeight="1">
      <c r="A257" s="11">
        <f t="shared" si="18"/>
        <v>0</v>
      </c>
      <c r="B257" s="2"/>
      <c r="C257" s="27"/>
      <c r="D257" s="49">
        <f>IF(ISNUMBER(C257),LOOKUP(C257,'工種番号'!$C$4:$C$55,'工種番号'!$D$4:$D$55),"")</f>
      </c>
      <c r="E257" s="55"/>
      <c r="F257" s="133"/>
      <c r="G257" s="148"/>
      <c r="H257" s="148"/>
      <c r="I257" s="149"/>
      <c r="J257" s="104"/>
      <c r="K257" s="77"/>
      <c r="L257" s="74"/>
      <c r="M257" s="53"/>
      <c r="N257" s="110">
        <f t="shared" si="20"/>
      </c>
      <c r="O257" s="111"/>
      <c r="P257" s="66"/>
      <c r="Q257" s="67"/>
      <c r="R257" s="39"/>
      <c r="S257" s="112">
        <f>IF(R257="","",LOOKUP(R257,'工種番号'!$C$4:$C$55,'工種番号'!$D$4:$D$55))</f>
      </c>
      <c r="T257" s="113"/>
      <c r="U257" s="114"/>
      <c r="V257" s="115"/>
      <c r="W257" s="33"/>
      <c r="X257" s="3"/>
    </row>
    <row r="258" spans="1:24" ht="21.75" customHeight="1">
      <c r="A258" s="11">
        <f t="shared" si="18"/>
        <v>0</v>
      </c>
      <c r="B258" s="2"/>
      <c r="C258" s="27"/>
      <c r="D258" s="49">
        <f>IF(ISNUMBER(C258),LOOKUP(C258,'工種番号'!$C$4:$C$55,'工種番号'!$D$4:$D$55),"")</f>
      </c>
      <c r="E258" s="55"/>
      <c r="F258" s="133"/>
      <c r="G258" s="148"/>
      <c r="H258" s="148"/>
      <c r="I258" s="149"/>
      <c r="J258" s="104"/>
      <c r="K258" s="77"/>
      <c r="L258" s="74"/>
      <c r="M258" s="53"/>
      <c r="N258" s="110">
        <f t="shared" si="20"/>
      </c>
      <c r="O258" s="111"/>
      <c r="P258" s="66"/>
      <c r="Q258" s="67"/>
      <c r="R258" s="39"/>
      <c r="S258" s="112">
        <f>IF(R258="","",LOOKUP(R258,'工種番号'!$C$4:$C$55,'工種番号'!$D$4:$D$55))</f>
      </c>
      <c r="T258" s="113"/>
      <c r="U258" s="114"/>
      <c r="V258" s="115"/>
      <c r="W258" s="33"/>
      <c r="X258" s="3"/>
    </row>
    <row r="259" spans="1:24" ht="21.75" customHeight="1">
      <c r="A259" s="11">
        <f t="shared" si="18"/>
        <v>0</v>
      </c>
      <c r="B259" s="2"/>
      <c r="C259" s="27"/>
      <c r="D259" s="49">
        <f>IF(ISNUMBER(C259),LOOKUP(C259,'工種番号'!$C$4:$C$55,'工種番号'!$D$4:$D$55),"")</f>
      </c>
      <c r="E259" s="55"/>
      <c r="F259" s="133"/>
      <c r="G259" s="148"/>
      <c r="H259" s="148"/>
      <c r="I259" s="149"/>
      <c r="J259" s="104"/>
      <c r="K259" s="77"/>
      <c r="L259" s="74"/>
      <c r="M259" s="53"/>
      <c r="N259" s="110">
        <f t="shared" si="20"/>
      </c>
      <c r="O259" s="111"/>
      <c r="P259" s="66"/>
      <c r="Q259" s="67"/>
      <c r="R259" s="39"/>
      <c r="S259" s="112">
        <f>IF(R259="","",LOOKUP(R259,'工種番号'!$C$4:$C$55,'工種番号'!$D$4:$D$55))</f>
      </c>
      <c r="T259" s="113"/>
      <c r="U259" s="114"/>
      <c r="V259" s="115"/>
      <c r="W259" s="33"/>
      <c r="X259" s="3"/>
    </row>
    <row r="260" spans="1:24" ht="21.75" customHeight="1">
      <c r="A260" s="11">
        <f t="shared" si="18"/>
        <v>0</v>
      </c>
      <c r="B260" s="2"/>
      <c r="C260" s="27"/>
      <c r="D260" s="49">
        <f>IF(ISNUMBER(C260),LOOKUP(C260,'工種番号'!$C$4:$C$55,'工種番号'!$D$4:$D$55),"")</f>
      </c>
      <c r="E260" s="55"/>
      <c r="F260" s="133"/>
      <c r="G260" s="148"/>
      <c r="H260" s="148"/>
      <c r="I260" s="149"/>
      <c r="J260" s="104"/>
      <c r="K260" s="77"/>
      <c r="L260" s="74"/>
      <c r="M260" s="53"/>
      <c r="N260" s="110">
        <f t="shared" si="20"/>
      </c>
      <c r="O260" s="111"/>
      <c r="P260" s="66"/>
      <c r="Q260" s="67"/>
      <c r="R260" s="40"/>
      <c r="S260" s="112">
        <f>IF(R260="","",LOOKUP(R260,'工種番号'!$C$4:$C$55,'工種番号'!$D$4:$D$55))</f>
      </c>
      <c r="T260" s="113"/>
      <c r="U260" s="114"/>
      <c r="V260" s="115"/>
      <c r="W260" s="33"/>
      <c r="X260" s="3"/>
    </row>
    <row r="261" spans="1:24" ht="21.75" customHeight="1">
      <c r="A261" s="11">
        <f t="shared" si="18"/>
        <v>0</v>
      </c>
      <c r="B261" s="2"/>
      <c r="C261" s="18"/>
      <c r="D261" s="49">
        <f>IF(ISNUMBER(C261),LOOKUP(C261,'工種番号'!$C$4:$C$55,'工種番号'!$D$4:$D$55),"")</f>
      </c>
      <c r="E261" s="55"/>
      <c r="F261" s="133"/>
      <c r="G261" s="148"/>
      <c r="H261" s="148"/>
      <c r="I261" s="149"/>
      <c r="J261" s="104"/>
      <c r="K261" s="77"/>
      <c r="L261" s="74"/>
      <c r="M261" s="53"/>
      <c r="N261" s="110">
        <f t="shared" si="20"/>
      </c>
      <c r="O261" s="111"/>
      <c r="P261" s="66"/>
      <c r="Q261" s="67"/>
      <c r="R261" s="40"/>
      <c r="S261" s="112">
        <f>IF(R261="","",LOOKUP(R261,'工種番号'!$C$4:$C$55,'工種番号'!$D$4:$D$55))</f>
      </c>
      <c r="T261" s="113"/>
      <c r="U261" s="114"/>
      <c r="V261" s="115"/>
      <c r="W261" s="33"/>
      <c r="X261" s="3"/>
    </row>
    <row r="262" spans="1:24" ht="21.75" customHeight="1">
      <c r="A262" s="11">
        <f t="shared" si="18"/>
        <v>0</v>
      </c>
      <c r="B262" s="2"/>
      <c r="C262" s="18"/>
      <c r="D262" s="49">
        <f>IF(ISNUMBER(C262),LOOKUP(C262,'工種番号'!$C$4:$C$55,'工種番号'!$D$4:$D$55),"")</f>
      </c>
      <c r="E262" s="55"/>
      <c r="F262" s="133"/>
      <c r="G262" s="148"/>
      <c r="H262" s="148"/>
      <c r="I262" s="149"/>
      <c r="J262" s="104"/>
      <c r="K262" s="77"/>
      <c r="L262" s="74"/>
      <c r="M262" s="53"/>
      <c r="N262" s="110">
        <f t="shared" si="20"/>
      </c>
      <c r="O262" s="111"/>
      <c r="P262" s="66"/>
      <c r="Q262" s="67"/>
      <c r="R262" s="40"/>
      <c r="S262" s="112">
        <f>IF(R262="","",LOOKUP(R262,'工種番号'!$C$4:$C$55,'工種番号'!$D$4:$D$55))</f>
      </c>
      <c r="T262" s="113"/>
      <c r="U262" s="114"/>
      <c r="V262" s="115"/>
      <c r="W262" s="33"/>
      <c r="X262" s="3"/>
    </row>
    <row r="263" spans="1:24" ht="21.75" customHeight="1">
      <c r="A263" s="11">
        <f t="shared" si="18"/>
        <v>0</v>
      </c>
      <c r="B263" s="2"/>
      <c r="C263" s="27"/>
      <c r="D263" s="49">
        <f>IF(ISNUMBER(C263),LOOKUP(C263,'工種番号'!$C$4:$C$55,'工種番号'!$D$4:$D$55),"")</f>
      </c>
      <c r="E263" s="55"/>
      <c r="F263" s="133"/>
      <c r="G263" s="148"/>
      <c r="H263" s="148"/>
      <c r="I263" s="149"/>
      <c r="J263" s="104"/>
      <c r="K263" s="77"/>
      <c r="L263" s="74"/>
      <c r="M263" s="53"/>
      <c r="N263" s="110">
        <f t="shared" si="20"/>
      </c>
      <c r="O263" s="111"/>
      <c r="P263" s="66"/>
      <c r="Q263" s="67"/>
      <c r="R263" s="40"/>
      <c r="S263" s="112">
        <f>IF(R263="","",LOOKUP(R263,'工種番号'!$C$4:$C$55,'工種番号'!$D$4:$D$55))</f>
      </c>
      <c r="T263" s="113"/>
      <c r="U263" s="114"/>
      <c r="V263" s="115"/>
      <c r="W263" s="33"/>
      <c r="X263" s="3"/>
    </row>
    <row r="264" spans="1:24" ht="21.75" customHeight="1">
      <c r="A264" s="11">
        <f t="shared" si="18"/>
        <v>0</v>
      </c>
      <c r="B264" s="2"/>
      <c r="C264" s="27"/>
      <c r="D264" s="49">
        <f>IF(ISNUMBER(C264),LOOKUP(C264,'工種番号'!$C$4:$C$55,'工種番号'!$D$4:$D$55),"")</f>
      </c>
      <c r="E264" s="55"/>
      <c r="F264" s="133"/>
      <c r="G264" s="148"/>
      <c r="H264" s="148"/>
      <c r="I264" s="149"/>
      <c r="J264" s="104"/>
      <c r="K264" s="77"/>
      <c r="L264" s="74"/>
      <c r="M264" s="53"/>
      <c r="N264" s="110">
        <f t="shared" si="20"/>
      </c>
      <c r="O264" s="111"/>
      <c r="P264" s="66"/>
      <c r="Q264" s="67"/>
      <c r="R264" s="40"/>
      <c r="S264" s="112">
        <f>IF(R264="","",LOOKUP(R264,'工種番号'!$C$4:$C$55,'工種番号'!$D$4:$D$55))</f>
      </c>
      <c r="T264" s="113"/>
      <c r="U264" s="114"/>
      <c r="V264" s="115"/>
      <c r="W264" s="33"/>
      <c r="X264" s="3"/>
    </row>
    <row r="265" spans="1:24" ht="21.75" customHeight="1">
      <c r="A265" s="11">
        <f t="shared" si="18"/>
        <v>0</v>
      </c>
      <c r="B265" s="2"/>
      <c r="C265" s="27"/>
      <c r="D265" s="49">
        <f>IF(ISNUMBER(C265),LOOKUP(C265,'工種番号'!$C$4:$C$55,'工種番号'!$D$4:$D$55),"")</f>
      </c>
      <c r="E265" s="55"/>
      <c r="F265" s="133"/>
      <c r="G265" s="148"/>
      <c r="H265" s="148"/>
      <c r="I265" s="149"/>
      <c r="J265" s="104"/>
      <c r="K265" s="77"/>
      <c r="L265" s="74"/>
      <c r="M265" s="53"/>
      <c r="N265" s="110">
        <f t="shared" si="20"/>
      </c>
      <c r="O265" s="111"/>
      <c r="P265" s="66"/>
      <c r="Q265" s="67"/>
      <c r="R265" s="40"/>
      <c r="S265" s="112">
        <f>IF(R265="","",LOOKUP(R265,'工種番号'!$C$4:$C$55,'工種番号'!$D$4:$D$55))</f>
      </c>
      <c r="T265" s="113"/>
      <c r="U265" s="114"/>
      <c r="V265" s="115"/>
      <c r="W265" s="33"/>
      <c r="X265" s="3"/>
    </row>
    <row r="266" spans="1:24" ht="21.75" customHeight="1">
      <c r="A266" s="11">
        <f t="shared" si="18"/>
        <v>0</v>
      </c>
      <c r="B266" s="2"/>
      <c r="C266" s="27"/>
      <c r="D266" s="49">
        <f>IF(ISNUMBER(C266),LOOKUP(C266,'工種番号'!$C$4:$C$55,'工種番号'!$D$4:$D$55),"")</f>
      </c>
      <c r="E266" s="55"/>
      <c r="F266" s="133"/>
      <c r="G266" s="148"/>
      <c r="H266" s="148"/>
      <c r="I266" s="149"/>
      <c r="J266" s="104"/>
      <c r="K266" s="77"/>
      <c r="L266" s="74"/>
      <c r="M266" s="53"/>
      <c r="N266" s="110">
        <f t="shared" si="20"/>
      </c>
      <c r="O266" s="111"/>
      <c r="P266" s="66"/>
      <c r="Q266" s="67"/>
      <c r="R266" s="40"/>
      <c r="S266" s="112">
        <f>IF(R266="","",LOOKUP(R266,'工種番号'!$C$4:$C$55,'工種番号'!$D$4:$D$55))</f>
      </c>
      <c r="T266" s="113"/>
      <c r="U266" s="114"/>
      <c r="V266" s="115"/>
      <c r="W266" s="33"/>
      <c r="X266" s="3"/>
    </row>
    <row r="267" spans="1:24" ht="21.75" customHeight="1">
      <c r="A267" s="11">
        <f t="shared" si="18"/>
        <v>0</v>
      </c>
      <c r="B267" s="2"/>
      <c r="C267" s="27"/>
      <c r="D267" s="49">
        <f>IF(ISNUMBER(C267),LOOKUP(C267,'工種番号'!$C$4:$C$55,'工種番号'!$D$4:$D$55),"")</f>
      </c>
      <c r="E267" s="55"/>
      <c r="F267" s="133"/>
      <c r="G267" s="148"/>
      <c r="H267" s="148"/>
      <c r="I267" s="149"/>
      <c r="J267" s="104"/>
      <c r="K267" s="77"/>
      <c r="L267" s="74"/>
      <c r="M267" s="53"/>
      <c r="N267" s="110">
        <f t="shared" si="20"/>
      </c>
      <c r="O267" s="111"/>
      <c r="P267" s="66"/>
      <c r="Q267" s="67"/>
      <c r="R267" s="40"/>
      <c r="S267" s="112">
        <f>IF(R267="","",LOOKUP(R267,'工種番号'!$C$4:$C$55,'工種番号'!$D$4:$D$55))</f>
      </c>
      <c r="T267" s="113"/>
      <c r="U267" s="114"/>
      <c r="V267" s="115"/>
      <c r="W267" s="33"/>
      <c r="X267" s="3"/>
    </row>
    <row r="268" spans="1:24" ht="21.75" customHeight="1">
      <c r="A268" s="11">
        <f t="shared" si="18"/>
        <v>0</v>
      </c>
      <c r="B268" s="2"/>
      <c r="C268" s="18"/>
      <c r="D268" s="49">
        <f>IF(ISNUMBER(C268),LOOKUP(C268,'工種番号'!$C$4:$C$55,'工種番号'!$D$4:$D$55),"")</f>
      </c>
      <c r="E268" s="55"/>
      <c r="F268" s="133"/>
      <c r="G268" s="148"/>
      <c r="H268" s="148"/>
      <c r="I268" s="149"/>
      <c r="J268" s="104"/>
      <c r="K268" s="77"/>
      <c r="L268" s="74"/>
      <c r="M268" s="53"/>
      <c r="N268" s="110">
        <f t="shared" si="20"/>
      </c>
      <c r="O268" s="111"/>
      <c r="P268" s="66"/>
      <c r="Q268" s="67"/>
      <c r="R268" s="40"/>
      <c r="S268" s="112">
        <f>IF(R268="","",LOOKUP(R268,'工種番号'!$C$4:$C$55,'工種番号'!$D$4:$D$55))</f>
      </c>
      <c r="T268" s="113"/>
      <c r="U268" s="114"/>
      <c r="V268" s="115"/>
      <c r="W268" s="33"/>
      <c r="X268" s="3"/>
    </row>
    <row r="269" spans="1:24" ht="21.75" customHeight="1">
      <c r="A269" s="11">
        <f t="shared" si="18"/>
        <v>0</v>
      </c>
      <c r="B269" s="2"/>
      <c r="C269" s="18"/>
      <c r="D269" s="49">
        <f>IF(ISNUMBER(C269),LOOKUP(C269,'工種番号'!$C$4:$C$55,'工種番号'!$D$4:$D$55),"")</f>
      </c>
      <c r="E269" s="55"/>
      <c r="F269" s="133"/>
      <c r="G269" s="148"/>
      <c r="H269" s="148"/>
      <c r="I269" s="149"/>
      <c r="J269" s="104"/>
      <c r="K269" s="77"/>
      <c r="L269" s="74"/>
      <c r="M269" s="53"/>
      <c r="N269" s="110">
        <f t="shared" si="20"/>
      </c>
      <c r="O269" s="111"/>
      <c r="P269" s="66"/>
      <c r="Q269" s="67"/>
      <c r="R269" s="40"/>
      <c r="S269" s="112">
        <f>IF(R269="","",LOOKUP(R269,'工種番号'!$C$4:$C$55,'工種番号'!$D$4:$D$55))</f>
      </c>
      <c r="T269" s="113"/>
      <c r="U269" s="114"/>
      <c r="V269" s="115"/>
      <c r="W269" s="33"/>
      <c r="X269" s="3"/>
    </row>
    <row r="270" spans="1:24" ht="21.75" customHeight="1">
      <c r="A270" s="11">
        <f t="shared" si="18"/>
        <v>0</v>
      </c>
      <c r="B270" s="2"/>
      <c r="C270" s="18"/>
      <c r="D270" s="49">
        <f>IF(ISNUMBER(C270),LOOKUP(C270,'工種番号'!$C$4:$C$55,'工種番号'!$D$4:$D$55),"")</f>
      </c>
      <c r="E270" s="55"/>
      <c r="F270" s="133"/>
      <c r="G270" s="148"/>
      <c r="H270" s="148"/>
      <c r="I270" s="149"/>
      <c r="J270" s="104"/>
      <c r="K270" s="77"/>
      <c r="L270" s="74"/>
      <c r="M270" s="53"/>
      <c r="N270" s="110">
        <f t="shared" si="20"/>
      </c>
      <c r="O270" s="111"/>
      <c r="P270" s="66"/>
      <c r="Q270" s="67"/>
      <c r="R270" s="40"/>
      <c r="S270" s="112">
        <f>IF(R270="","",LOOKUP(R270,'工種番号'!$C$4:$C$55,'工種番号'!$D$4:$D$55))</f>
      </c>
      <c r="T270" s="113"/>
      <c r="U270" s="114"/>
      <c r="V270" s="115"/>
      <c r="W270" s="33"/>
      <c r="X270" s="3"/>
    </row>
    <row r="271" spans="1:24" ht="21.75" customHeight="1">
      <c r="A271" s="11">
        <f t="shared" si="18"/>
        <v>0</v>
      </c>
      <c r="B271" s="2"/>
      <c r="C271" s="27"/>
      <c r="D271" s="49">
        <f>IF(ISNUMBER(C271),LOOKUP(C271,'工種番号'!$C$4:$C$55,'工種番号'!$D$4:$D$55),"")</f>
      </c>
      <c r="E271" s="55"/>
      <c r="F271" s="133"/>
      <c r="G271" s="148"/>
      <c r="H271" s="148"/>
      <c r="I271" s="149"/>
      <c r="J271" s="104"/>
      <c r="K271" s="77"/>
      <c r="L271" s="74"/>
      <c r="M271" s="53"/>
      <c r="N271" s="110">
        <f t="shared" si="20"/>
      </c>
      <c r="O271" s="111"/>
      <c r="P271" s="66"/>
      <c r="Q271" s="67"/>
      <c r="R271" s="40"/>
      <c r="S271" s="112">
        <f>IF(R271="","",LOOKUP(R271,'工種番号'!$C$4:$C$55,'工種番号'!$D$4:$D$55))</f>
      </c>
      <c r="T271" s="113"/>
      <c r="U271" s="114"/>
      <c r="V271" s="115"/>
      <c r="W271" s="33"/>
      <c r="X271" s="3"/>
    </row>
    <row r="272" spans="1:24" ht="21.75" customHeight="1">
      <c r="A272" s="11">
        <f t="shared" si="18"/>
        <v>0</v>
      </c>
      <c r="B272" s="2"/>
      <c r="C272" s="27"/>
      <c r="D272" s="49">
        <f>IF(ISNUMBER(C272),LOOKUP(C272,'工種番号'!$C$4:$C$55,'工種番号'!$D$4:$D$55),"")</f>
      </c>
      <c r="E272" s="55"/>
      <c r="F272" s="133"/>
      <c r="G272" s="148"/>
      <c r="H272" s="148"/>
      <c r="I272" s="149"/>
      <c r="J272" s="104"/>
      <c r="K272" s="77"/>
      <c r="L272" s="74"/>
      <c r="M272" s="53"/>
      <c r="N272" s="110">
        <f t="shared" si="20"/>
      </c>
      <c r="O272" s="111"/>
      <c r="P272" s="66"/>
      <c r="Q272" s="67"/>
      <c r="R272" s="40"/>
      <c r="S272" s="112">
        <f>IF(R272="","",LOOKUP(R272,'工種番号'!$C$4:$C$55,'工種番号'!$D$4:$D$55))</f>
      </c>
      <c r="T272" s="113"/>
      <c r="U272" s="114"/>
      <c r="V272" s="115"/>
      <c r="W272" s="33"/>
      <c r="X272" s="3"/>
    </row>
    <row r="273" spans="1:24" ht="21.75" customHeight="1" thickBot="1">
      <c r="A273" s="11">
        <f t="shared" si="18"/>
        <v>0</v>
      </c>
      <c r="B273" s="2"/>
      <c r="C273" s="18"/>
      <c r="D273" s="49">
        <f>IF(ISNUMBER(C273),LOOKUP(C273,'工種番号'!$C$4:$C$55,'工種番号'!$D$4:$D$55),"")</f>
      </c>
      <c r="E273" s="55"/>
      <c r="F273" s="133"/>
      <c r="G273" s="148"/>
      <c r="H273" s="148"/>
      <c r="I273" s="149"/>
      <c r="J273" s="104"/>
      <c r="K273" s="77"/>
      <c r="L273" s="74"/>
      <c r="M273" s="53"/>
      <c r="N273" s="110">
        <f t="shared" si="20"/>
      </c>
      <c r="O273" s="111"/>
      <c r="P273" s="66"/>
      <c r="Q273" s="67"/>
      <c r="R273" s="41"/>
      <c r="S273" s="116">
        <f>IF(R273="","",LOOKUP(R273,'工種番号'!$C$4:$C$55,'工種番号'!$D$4:$D$55))</f>
      </c>
      <c r="T273" s="117"/>
      <c r="U273" s="118"/>
      <c r="V273" s="119"/>
      <c r="W273" s="34"/>
      <c r="X273" s="3"/>
    </row>
    <row r="274" spans="1:24" ht="21.75" customHeight="1">
      <c r="A274" s="11"/>
      <c r="B274" s="2"/>
      <c r="C274" s="120" t="s">
        <v>10</v>
      </c>
      <c r="D274" s="121"/>
      <c r="E274" s="37" t="s">
        <v>15</v>
      </c>
      <c r="F274" s="120" t="s">
        <v>16</v>
      </c>
      <c r="G274" s="122"/>
      <c r="H274" s="122"/>
      <c r="I274" s="122"/>
      <c r="J274" s="83"/>
      <c r="K274" s="37" t="s">
        <v>17</v>
      </c>
      <c r="L274" s="37" t="s">
        <v>18</v>
      </c>
      <c r="M274" s="54" t="s">
        <v>19</v>
      </c>
      <c r="N274" s="123" t="s">
        <v>20</v>
      </c>
      <c r="O274" s="124"/>
      <c r="P274" s="68"/>
      <c r="Q274" s="67"/>
      <c r="R274" s="125" t="s">
        <v>21</v>
      </c>
      <c r="S274" s="126"/>
      <c r="T274" s="126"/>
      <c r="U274" s="127" t="s">
        <v>22</v>
      </c>
      <c r="V274" s="127"/>
      <c r="W274" s="128"/>
      <c r="X274" s="3"/>
    </row>
    <row r="275" spans="1:24" ht="21.75" customHeight="1">
      <c r="A275" s="11">
        <f t="shared" si="18"/>
        <v>0</v>
      </c>
      <c r="B275" s="2"/>
      <c r="C275" s="18"/>
      <c r="D275" s="48">
        <f>IF(ISNUMBER(C275),LOOKUP(C275,'工種番号'!$C$4:$C$55,'工種番号'!$D$4:$D$55),"")</f>
      </c>
      <c r="E275" s="55"/>
      <c r="F275" s="133"/>
      <c r="G275" s="148"/>
      <c r="H275" s="148"/>
      <c r="I275" s="149"/>
      <c r="J275" s="104"/>
      <c r="K275" s="77"/>
      <c r="L275" s="74"/>
      <c r="M275" s="53"/>
      <c r="N275" s="110">
        <f aca="true" t="shared" si="21" ref="N275:N297">IF(ISBLANK(M275),"",ROUND(K275*M275,0))</f>
      </c>
      <c r="O275" s="111"/>
      <c r="P275" s="66"/>
      <c r="Q275" s="67"/>
      <c r="R275" s="38"/>
      <c r="S275" s="112">
        <f>IF(R275="","",LOOKUP(R275,'工種番号'!$C$4:$C$55,'工種番号'!$D$4:$D$55))</f>
      </c>
      <c r="T275" s="113"/>
      <c r="U275" s="114"/>
      <c r="V275" s="115"/>
      <c r="W275" s="33"/>
      <c r="X275" s="3"/>
    </row>
    <row r="276" spans="1:24" ht="21.75" customHeight="1">
      <c r="A276" s="11">
        <f t="shared" si="18"/>
        <v>0</v>
      </c>
      <c r="B276" s="2"/>
      <c r="C276" s="27"/>
      <c r="D276" s="49">
        <f>IF(ISNUMBER(C276),LOOKUP(C276,'工種番号'!$C$4:$C$55,'工種番号'!$D$4:$D$55),"")</f>
      </c>
      <c r="E276" s="55"/>
      <c r="F276" s="133"/>
      <c r="G276" s="148"/>
      <c r="H276" s="148"/>
      <c r="I276" s="149"/>
      <c r="J276" s="104"/>
      <c r="K276" s="77"/>
      <c r="L276" s="74"/>
      <c r="M276" s="53"/>
      <c r="N276" s="110">
        <f t="shared" si="21"/>
      </c>
      <c r="O276" s="111"/>
      <c r="P276" s="66"/>
      <c r="Q276" s="67"/>
      <c r="R276" s="38"/>
      <c r="S276" s="112">
        <f>IF(R276="","",LOOKUP(R276,'工種番号'!$C$4:$C$55,'工種番号'!$D$4:$D$55))</f>
      </c>
      <c r="T276" s="113"/>
      <c r="U276" s="114"/>
      <c r="V276" s="115"/>
      <c r="W276" s="33"/>
      <c r="X276" s="3"/>
    </row>
    <row r="277" spans="1:24" ht="21.75" customHeight="1">
      <c r="A277" s="11">
        <f t="shared" si="18"/>
        <v>0</v>
      </c>
      <c r="B277" s="2"/>
      <c r="C277" s="27"/>
      <c r="D277" s="49">
        <f>IF(ISNUMBER(C277),LOOKUP(C277,'工種番号'!$C$4:$C$55,'工種番号'!$D$4:$D$55),"")</f>
      </c>
      <c r="E277" s="55"/>
      <c r="F277" s="133"/>
      <c r="G277" s="148"/>
      <c r="H277" s="148"/>
      <c r="I277" s="149"/>
      <c r="J277" s="104"/>
      <c r="K277" s="77"/>
      <c r="L277" s="74"/>
      <c r="M277" s="53"/>
      <c r="N277" s="110">
        <f t="shared" si="21"/>
      </c>
      <c r="O277" s="111"/>
      <c r="P277" s="66"/>
      <c r="Q277" s="67"/>
      <c r="R277" s="38"/>
      <c r="S277" s="112">
        <f>IF(R277="","",LOOKUP(R277,'工種番号'!$C$4:$C$55,'工種番号'!$D$4:$D$55))</f>
      </c>
      <c r="T277" s="113"/>
      <c r="U277" s="114"/>
      <c r="V277" s="115"/>
      <c r="W277" s="33"/>
      <c r="X277" s="3"/>
    </row>
    <row r="278" spans="1:24" ht="21.75" customHeight="1">
      <c r="A278" s="11">
        <f t="shared" si="18"/>
        <v>0</v>
      </c>
      <c r="B278" s="2"/>
      <c r="C278" s="27"/>
      <c r="D278" s="49">
        <f>IF(ISNUMBER(C278),LOOKUP(C278,'工種番号'!$C$4:$C$55,'工種番号'!$D$4:$D$55),"")</f>
      </c>
      <c r="E278" s="55"/>
      <c r="F278" s="133"/>
      <c r="G278" s="148"/>
      <c r="H278" s="148"/>
      <c r="I278" s="149"/>
      <c r="J278" s="104"/>
      <c r="K278" s="77"/>
      <c r="L278" s="74"/>
      <c r="M278" s="53"/>
      <c r="N278" s="110">
        <f t="shared" si="21"/>
      </c>
      <c r="O278" s="111"/>
      <c r="P278" s="66"/>
      <c r="Q278" s="67"/>
      <c r="R278" s="39"/>
      <c r="S278" s="112">
        <f>IF(R278="","",LOOKUP(R278,'工種番号'!$C$4:$C$55,'工種番号'!$D$4:$D$55))</f>
      </c>
      <c r="T278" s="113"/>
      <c r="U278" s="114"/>
      <c r="V278" s="115"/>
      <c r="W278" s="33"/>
      <c r="X278" s="3"/>
    </row>
    <row r="279" spans="1:24" ht="21.75" customHeight="1">
      <c r="A279" s="11">
        <f t="shared" si="18"/>
        <v>0</v>
      </c>
      <c r="B279" s="2"/>
      <c r="C279" s="27"/>
      <c r="D279" s="49">
        <f>IF(ISNUMBER(C279),LOOKUP(C279,'工種番号'!$C$4:$C$55,'工種番号'!$D$4:$D$55),"")</f>
      </c>
      <c r="E279" s="55"/>
      <c r="F279" s="133"/>
      <c r="G279" s="148"/>
      <c r="H279" s="148"/>
      <c r="I279" s="149"/>
      <c r="J279" s="104"/>
      <c r="K279" s="77"/>
      <c r="L279" s="74"/>
      <c r="M279" s="53"/>
      <c r="N279" s="110">
        <f t="shared" si="21"/>
      </c>
      <c r="O279" s="111"/>
      <c r="P279" s="66"/>
      <c r="Q279" s="67"/>
      <c r="R279" s="39"/>
      <c r="S279" s="112">
        <f>IF(R279="","",LOOKUP(R279,'工種番号'!$C$4:$C$55,'工種番号'!$D$4:$D$55))</f>
      </c>
      <c r="T279" s="113"/>
      <c r="U279" s="114"/>
      <c r="V279" s="115"/>
      <c r="W279" s="33"/>
      <c r="X279" s="3"/>
    </row>
    <row r="280" spans="1:24" ht="21.75" customHeight="1">
      <c r="A280" s="11">
        <f t="shared" si="18"/>
        <v>0</v>
      </c>
      <c r="B280" s="2"/>
      <c r="C280" s="18"/>
      <c r="D280" s="49">
        <f>IF(ISNUMBER(C280),LOOKUP(C280,'工種番号'!$C$4:$C$55,'工種番号'!$D$4:$D$55),"")</f>
      </c>
      <c r="E280" s="55"/>
      <c r="F280" s="133"/>
      <c r="G280" s="148"/>
      <c r="H280" s="148"/>
      <c r="I280" s="149"/>
      <c r="J280" s="104"/>
      <c r="K280" s="77"/>
      <c r="L280" s="74"/>
      <c r="M280" s="53"/>
      <c r="N280" s="110">
        <f t="shared" si="21"/>
      </c>
      <c r="O280" s="111"/>
      <c r="P280" s="66"/>
      <c r="Q280" s="67"/>
      <c r="R280" s="39"/>
      <c r="S280" s="112">
        <f>IF(R280="","",LOOKUP(R280,'工種番号'!$C$4:$C$55,'工種番号'!$D$4:$D$55))</f>
      </c>
      <c r="T280" s="113"/>
      <c r="U280" s="114"/>
      <c r="V280" s="115"/>
      <c r="W280" s="33"/>
      <c r="X280" s="3"/>
    </row>
    <row r="281" spans="1:24" ht="21.75" customHeight="1">
      <c r="A281" s="11">
        <f t="shared" si="18"/>
        <v>0</v>
      </c>
      <c r="B281" s="2"/>
      <c r="C281" s="27"/>
      <c r="D281" s="49">
        <f>IF(ISNUMBER(C281),LOOKUP(C281,'工種番号'!$C$4:$C$55,'工種番号'!$D$4:$D$55),"")</f>
      </c>
      <c r="E281" s="55"/>
      <c r="F281" s="133"/>
      <c r="G281" s="148"/>
      <c r="H281" s="148"/>
      <c r="I281" s="149"/>
      <c r="J281" s="104"/>
      <c r="K281" s="77"/>
      <c r="L281" s="74"/>
      <c r="M281" s="53"/>
      <c r="N281" s="110">
        <f t="shared" si="21"/>
      </c>
      <c r="O281" s="111"/>
      <c r="P281" s="66"/>
      <c r="Q281" s="67"/>
      <c r="R281" s="39"/>
      <c r="S281" s="112">
        <f>IF(R281="","",LOOKUP(R281,'工種番号'!$C$4:$C$55,'工種番号'!$D$4:$D$55))</f>
      </c>
      <c r="T281" s="113"/>
      <c r="U281" s="114"/>
      <c r="V281" s="115"/>
      <c r="W281" s="33"/>
      <c r="X281" s="3"/>
    </row>
    <row r="282" spans="1:24" ht="21.75" customHeight="1">
      <c r="A282" s="11">
        <f t="shared" si="18"/>
        <v>0</v>
      </c>
      <c r="B282" s="2"/>
      <c r="C282" s="27"/>
      <c r="D282" s="49">
        <f>IF(ISNUMBER(C282),LOOKUP(C282,'工種番号'!$C$4:$C$55,'工種番号'!$D$4:$D$55),"")</f>
      </c>
      <c r="E282" s="55"/>
      <c r="F282" s="133"/>
      <c r="G282" s="148"/>
      <c r="H282" s="148"/>
      <c r="I282" s="149"/>
      <c r="J282" s="104"/>
      <c r="K282" s="77"/>
      <c r="L282" s="74"/>
      <c r="M282" s="53"/>
      <c r="N282" s="110">
        <f t="shared" si="21"/>
      </c>
      <c r="O282" s="111"/>
      <c r="P282" s="66"/>
      <c r="Q282" s="67"/>
      <c r="R282" s="39"/>
      <c r="S282" s="112">
        <f>IF(R282="","",LOOKUP(R282,'工種番号'!$C$4:$C$55,'工種番号'!$D$4:$D$55))</f>
      </c>
      <c r="T282" s="113"/>
      <c r="U282" s="114"/>
      <c r="V282" s="115"/>
      <c r="W282" s="33"/>
      <c r="X282" s="3"/>
    </row>
    <row r="283" spans="1:24" ht="21.75" customHeight="1">
      <c r="A283" s="11">
        <f aca="true" t="shared" si="22" ref="A283:A345">C283</f>
        <v>0</v>
      </c>
      <c r="B283" s="2"/>
      <c r="C283" s="27"/>
      <c r="D283" s="49">
        <f>IF(ISNUMBER(C283),LOOKUP(C283,'工種番号'!$C$4:$C$55,'工種番号'!$D$4:$D$55),"")</f>
      </c>
      <c r="E283" s="55"/>
      <c r="F283" s="133"/>
      <c r="G283" s="148"/>
      <c r="H283" s="148"/>
      <c r="I283" s="149"/>
      <c r="J283" s="104"/>
      <c r="K283" s="77"/>
      <c r="L283" s="74"/>
      <c r="M283" s="53"/>
      <c r="N283" s="110">
        <f t="shared" si="21"/>
      </c>
      <c r="O283" s="111"/>
      <c r="P283" s="66"/>
      <c r="Q283" s="67"/>
      <c r="R283" s="39"/>
      <c r="S283" s="112">
        <f>IF(R283="","",LOOKUP(R283,'工種番号'!$C$4:$C$55,'工種番号'!$D$4:$D$55))</f>
      </c>
      <c r="T283" s="113"/>
      <c r="U283" s="114"/>
      <c r="V283" s="115"/>
      <c r="W283" s="33"/>
      <c r="X283" s="3"/>
    </row>
    <row r="284" spans="1:24" ht="21.75" customHeight="1">
      <c r="A284" s="11">
        <f t="shared" si="22"/>
        <v>0</v>
      </c>
      <c r="B284" s="2"/>
      <c r="C284" s="27"/>
      <c r="D284" s="49">
        <f>IF(ISNUMBER(C284),LOOKUP(C284,'工種番号'!$C$4:$C$55,'工種番号'!$D$4:$D$55),"")</f>
      </c>
      <c r="E284" s="55"/>
      <c r="F284" s="133"/>
      <c r="G284" s="148"/>
      <c r="H284" s="148"/>
      <c r="I284" s="149"/>
      <c r="J284" s="104"/>
      <c r="K284" s="77"/>
      <c r="L284" s="74"/>
      <c r="M284" s="53"/>
      <c r="N284" s="110">
        <f t="shared" si="21"/>
      </c>
      <c r="O284" s="111"/>
      <c r="P284" s="66"/>
      <c r="Q284" s="67"/>
      <c r="R284" s="40"/>
      <c r="S284" s="112">
        <f>IF(R284="","",LOOKUP(R284,'工種番号'!$C$4:$C$55,'工種番号'!$D$4:$D$55))</f>
      </c>
      <c r="T284" s="113"/>
      <c r="U284" s="114"/>
      <c r="V284" s="115"/>
      <c r="W284" s="33"/>
      <c r="X284" s="3"/>
    </row>
    <row r="285" spans="1:24" ht="21.75" customHeight="1">
      <c r="A285" s="11">
        <f t="shared" si="22"/>
        <v>0</v>
      </c>
      <c r="B285" s="2"/>
      <c r="C285" s="18"/>
      <c r="D285" s="49">
        <f>IF(ISNUMBER(C285),LOOKUP(C285,'工種番号'!$C$4:$C$55,'工種番号'!$D$4:$D$55),"")</f>
      </c>
      <c r="E285" s="55"/>
      <c r="F285" s="133"/>
      <c r="G285" s="148"/>
      <c r="H285" s="148"/>
      <c r="I285" s="149"/>
      <c r="J285" s="104"/>
      <c r="K285" s="77"/>
      <c r="L285" s="74"/>
      <c r="M285" s="53"/>
      <c r="N285" s="110">
        <f t="shared" si="21"/>
      </c>
      <c r="O285" s="111"/>
      <c r="P285" s="66"/>
      <c r="Q285" s="67"/>
      <c r="R285" s="40"/>
      <c r="S285" s="112">
        <f>IF(R285="","",LOOKUP(R285,'工種番号'!$C$4:$C$55,'工種番号'!$D$4:$D$55))</f>
      </c>
      <c r="T285" s="113"/>
      <c r="U285" s="114"/>
      <c r="V285" s="115"/>
      <c r="W285" s="33"/>
      <c r="X285" s="3"/>
    </row>
    <row r="286" spans="1:24" ht="21.75" customHeight="1">
      <c r="A286" s="11">
        <f t="shared" si="22"/>
        <v>0</v>
      </c>
      <c r="B286" s="2"/>
      <c r="C286" s="18"/>
      <c r="D286" s="49">
        <f>IF(ISNUMBER(C286),LOOKUP(C286,'工種番号'!$C$4:$C$55,'工種番号'!$D$4:$D$55),"")</f>
      </c>
      <c r="E286" s="55"/>
      <c r="F286" s="133"/>
      <c r="G286" s="148"/>
      <c r="H286" s="148"/>
      <c r="I286" s="149"/>
      <c r="J286" s="104"/>
      <c r="K286" s="77"/>
      <c r="L286" s="74"/>
      <c r="M286" s="53"/>
      <c r="N286" s="110">
        <f t="shared" si="21"/>
      </c>
      <c r="O286" s="111"/>
      <c r="P286" s="66"/>
      <c r="Q286" s="67"/>
      <c r="R286" s="40"/>
      <c r="S286" s="112">
        <f>IF(R286="","",LOOKUP(R286,'工種番号'!$C$4:$C$55,'工種番号'!$D$4:$D$55))</f>
      </c>
      <c r="T286" s="113"/>
      <c r="U286" s="114"/>
      <c r="V286" s="115"/>
      <c r="W286" s="33"/>
      <c r="X286" s="3"/>
    </row>
    <row r="287" spans="1:24" ht="21.75" customHeight="1">
      <c r="A287" s="11">
        <f t="shared" si="22"/>
        <v>0</v>
      </c>
      <c r="B287" s="2"/>
      <c r="C287" s="27"/>
      <c r="D287" s="49">
        <f>IF(ISNUMBER(C287),LOOKUP(C287,'工種番号'!$C$4:$C$55,'工種番号'!$D$4:$D$55),"")</f>
      </c>
      <c r="E287" s="55"/>
      <c r="F287" s="133"/>
      <c r="G287" s="148"/>
      <c r="H287" s="148"/>
      <c r="I287" s="149"/>
      <c r="J287" s="104"/>
      <c r="K287" s="77"/>
      <c r="L287" s="74"/>
      <c r="M287" s="53"/>
      <c r="N287" s="110">
        <f t="shared" si="21"/>
      </c>
      <c r="O287" s="111"/>
      <c r="P287" s="66"/>
      <c r="Q287" s="67"/>
      <c r="R287" s="40"/>
      <c r="S287" s="112">
        <f>IF(R287="","",LOOKUP(R287,'工種番号'!$C$4:$C$55,'工種番号'!$D$4:$D$55))</f>
      </c>
      <c r="T287" s="113"/>
      <c r="U287" s="114"/>
      <c r="V287" s="115"/>
      <c r="W287" s="33"/>
      <c r="X287" s="3"/>
    </row>
    <row r="288" spans="1:24" ht="21.75" customHeight="1">
      <c r="A288" s="11">
        <f t="shared" si="22"/>
        <v>0</v>
      </c>
      <c r="B288" s="2"/>
      <c r="C288" s="27"/>
      <c r="D288" s="49">
        <f>IF(ISNUMBER(C288),LOOKUP(C288,'工種番号'!$C$4:$C$55,'工種番号'!$D$4:$D$55),"")</f>
      </c>
      <c r="E288" s="55"/>
      <c r="F288" s="133"/>
      <c r="G288" s="148"/>
      <c r="H288" s="148"/>
      <c r="I288" s="149"/>
      <c r="J288" s="104"/>
      <c r="K288" s="77"/>
      <c r="L288" s="74"/>
      <c r="M288" s="53"/>
      <c r="N288" s="110">
        <f t="shared" si="21"/>
      </c>
      <c r="O288" s="111"/>
      <c r="P288" s="66"/>
      <c r="Q288" s="67"/>
      <c r="R288" s="40"/>
      <c r="S288" s="112">
        <f>IF(R288="","",LOOKUP(R288,'工種番号'!$C$4:$C$55,'工種番号'!$D$4:$D$55))</f>
      </c>
      <c r="T288" s="113"/>
      <c r="U288" s="114"/>
      <c r="V288" s="115"/>
      <c r="W288" s="33"/>
      <c r="X288" s="3"/>
    </row>
    <row r="289" spans="1:24" ht="21.75" customHeight="1">
      <c r="A289" s="11">
        <f t="shared" si="22"/>
        <v>0</v>
      </c>
      <c r="B289" s="2"/>
      <c r="C289" s="27"/>
      <c r="D289" s="49">
        <f>IF(ISNUMBER(C289),LOOKUP(C289,'工種番号'!$C$4:$C$55,'工種番号'!$D$4:$D$55),"")</f>
      </c>
      <c r="E289" s="55"/>
      <c r="F289" s="133"/>
      <c r="G289" s="148"/>
      <c r="H289" s="148"/>
      <c r="I289" s="149"/>
      <c r="J289" s="104"/>
      <c r="K289" s="77"/>
      <c r="L289" s="74"/>
      <c r="M289" s="53"/>
      <c r="N289" s="110">
        <f t="shared" si="21"/>
      </c>
      <c r="O289" s="111"/>
      <c r="P289" s="66"/>
      <c r="Q289" s="67"/>
      <c r="R289" s="40"/>
      <c r="S289" s="112">
        <f>IF(R289="","",LOOKUP(R289,'工種番号'!$C$4:$C$55,'工種番号'!$D$4:$D$55))</f>
      </c>
      <c r="T289" s="113"/>
      <c r="U289" s="114"/>
      <c r="V289" s="115"/>
      <c r="W289" s="33"/>
      <c r="X289" s="3"/>
    </row>
    <row r="290" spans="1:24" ht="21.75" customHeight="1">
      <c r="A290" s="11">
        <f t="shared" si="22"/>
        <v>0</v>
      </c>
      <c r="B290" s="2"/>
      <c r="C290" s="27"/>
      <c r="D290" s="49">
        <f>IF(ISNUMBER(C290),LOOKUP(C290,'工種番号'!$C$4:$C$55,'工種番号'!$D$4:$D$55),"")</f>
      </c>
      <c r="E290" s="55"/>
      <c r="F290" s="133"/>
      <c r="G290" s="148"/>
      <c r="H290" s="148"/>
      <c r="I290" s="149"/>
      <c r="J290" s="104"/>
      <c r="K290" s="77"/>
      <c r="L290" s="74"/>
      <c r="M290" s="53"/>
      <c r="N290" s="110">
        <f t="shared" si="21"/>
      </c>
      <c r="O290" s="111"/>
      <c r="P290" s="66"/>
      <c r="Q290" s="67"/>
      <c r="R290" s="40"/>
      <c r="S290" s="112">
        <f>IF(R290="","",LOOKUP(R290,'工種番号'!$C$4:$C$55,'工種番号'!$D$4:$D$55))</f>
      </c>
      <c r="T290" s="113"/>
      <c r="U290" s="114"/>
      <c r="V290" s="115"/>
      <c r="W290" s="33"/>
      <c r="X290" s="3"/>
    </row>
    <row r="291" spans="1:24" ht="21.75" customHeight="1">
      <c r="A291" s="11">
        <f t="shared" si="22"/>
        <v>0</v>
      </c>
      <c r="B291" s="2"/>
      <c r="C291" s="27"/>
      <c r="D291" s="49">
        <f>IF(ISNUMBER(C291),LOOKUP(C291,'工種番号'!$C$4:$C$55,'工種番号'!$D$4:$D$55),"")</f>
      </c>
      <c r="E291" s="55"/>
      <c r="F291" s="133"/>
      <c r="G291" s="148"/>
      <c r="H291" s="148"/>
      <c r="I291" s="149"/>
      <c r="J291" s="104"/>
      <c r="K291" s="77"/>
      <c r="L291" s="74"/>
      <c r="M291" s="53"/>
      <c r="N291" s="110">
        <f t="shared" si="21"/>
      </c>
      <c r="O291" s="111"/>
      <c r="P291" s="66"/>
      <c r="Q291" s="67"/>
      <c r="R291" s="40"/>
      <c r="S291" s="112">
        <f>IF(R291="","",LOOKUP(R291,'工種番号'!$C$4:$C$55,'工種番号'!$D$4:$D$55))</f>
      </c>
      <c r="T291" s="113"/>
      <c r="U291" s="114"/>
      <c r="V291" s="115"/>
      <c r="W291" s="33"/>
      <c r="X291" s="3"/>
    </row>
    <row r="292" spans="1:24" ht="21.75" customHeight="1">
      <c r="A292" s="11">
        <f t="shared" si="22"/>
        <v>0</v>
      </c>
      <c r="B292" s="2"/>
      <c r="C292" s="18"/>
      <c r="D292" s="49">
        <f>IF(ISNUMBER(C292),LOOKUP(C292,'工種番号'!$C$4:$C$55,'工種番号'!$D$4:$D$55),"")</f>
      </c>
      <c r="E292" s="55"/>
      <c r="F292" s="133"/>
      <c r="G292" s="148"/>
      <c r="H292" s="148"/>
      <c r="I292" s="149"/>
      <c r="J292" s="104"/>
      <c r="K292" s="77"/>
      <c r="L292" s="74"/>
      <c r="M292" s="53"/>
      <c r="N292" s="110">
        <f t="shared" si="21"/>
      </c>
      <c r="O292" s="111"/>
      <c r="P292" s="66"/>
      <c r="Q292" s="67"/>
      <c r="R292" s="40"/>
      <c r="S292" s="112">
        <f>IF(R292="","",LOOKUP(R292,'工種番号'!$C$4:$C$55,'工種番号'!$D$4:$D$55))</f>
      </c>
      <c r="T292" s="113"/>
      <c r="U292" s="114"/>
      <c r="V292" s="115"/>
      <c r="W292" s="33"/>
      <c r="X292" s="3"/>
    </row>
    <row r="293" spans="1:24" ht="21.75" customHeight="1">
      <c r="A293" s="11">
        <f t="shared" si="22"/>
        <v>0</v>
      </c>
      <c r="B293" s="2"/>
      <c r="C293" s="18"/>
      <c r="D293" s="49">
        <f>IF(ISNUMBER(C293),LOOKUP(C293,'工種番号'!$C$4:$C$55,'工種番号'!$D$4:$D$55),"")</f>
      </c>
      <c r="E293" s="55"/>
      <c r="F293" s="133"/>
      <c r="G293" s="148"/>
      <c r="H293" s="148"/>
      <c r="I293" s="149"/>
      <c r="J293" s="104"/>
      <c r="K293" s="77"/>
      <c r="L293" s="74"/>
      <c r="M293" s="53"/>
      <c r="N293" s="110">
        <f t="shared" si="21"/>
      </c>
      <c r="O293" s="111"/>
      <c r="P293" s="66"/>
      <c r="Q293" s="67"/>
      <c r="R293" s="40"/>
      <c r="S293" s="112">
        <f>IF(R293="","",LOOKUP(R293,'工種番号'!$C$4:$C$55,'工種番号'!$D$4:$D$55))</f>
      </c>
      <c r="T293" s="113"/>
      <c r="U293" s="114"/>
      <c r="V293" s="115"/>
      <c r="W293" s="33"/>
      <c r="X293" s="3"/>
    </row>
    <row r="294" spans="1:24" ht="21.75" customHeight="1">
      <c r="A294" s="11">
        <f t="shared" si="22"/>
        <v>0</v>
      </c>
      <c r="B294" s="2"/>
      <c r="C294" s="18"/>
      <c r="D294" s="49">
        <f>IF(ISNUMBER(C294),LOOKUP(C294,'工種番号'!$C$4:$C$55,'工種番号'!$D$4:$D$55),"")</f>
      </c>
      <c r="E294" s="55"/>
      <c r="F294" s="133"/>
      <c r="G294" s="148"/>
      <c r="H294" s="148"/>
      <c r="I294" s="149"/>
      <c r="J294" s="104"/>
      <c r="K294" s="77"/>
      <c r="L294" s="74"/>
      <c r="M294" s="53"/>
      <c r="N294" s="110">
        <f t="shared" si="21"/>
      </c>
      <c r="O294" s="111"/>
      <c r="P294" s="66"/>
      <c r="Q294" s="67"/>
      <c r="R294" s="40"/>
      <c r="S294" s="112">
        <f>IF(R294="","",LOOKUP(R294,'工種番号'!$C$4:$C$55,'工種番号'!$D$4:$D$55))</f>
      </c>
      <c r="T294" s="113"/>
      <c r="U294" s="114"/>
      <c r="V294" s="115"/>
      <c r="W294" s="33"/>
      <c r="X294" s="3"/>
    </row>
    <row r="295" spans="1:24" ht="21.75" customHeight="1">
      <c r="A295" s="11">
        <f t="shared" si="22"/>
        <v>0</v>
      </c>
      <c r="B295" s="2"/>
      <c r="C295" s="27"/>
      <c r="D295" s="49">
        <f>IF(ISNUMBER(C295),LOOKUP(C295,'工種番号'!$C$4:$C$55,'工種番号'!$D$4:$D$55),"")</f>
      </c>
      <c r="E295" s="55"/>
      <c r="F295" s="133"/>
      <c r="G295" s="148"/>
      <c r="H295" s="148"/>
      <c r="I295" s="149"/>
      <c r="J295" s="104"/>
      <c r="K295" s="77"/>
      <c r="L295" s="74"/>
      <c r="M295" s="53"/>
      <c r="N295" s="110">
        <f t="shared" si="21"/>
      </c>
      <c r="O295" s="111"/>
      <c r="P295" s="66"/>
      <c r="Q295" s="67"/>
      <c r="R295" s="40"/>
      <c r="S295" s="112">
        <f>IF(R295="","",LOOKUP(R295,'工種番号'!$C$4:$C$55,'工種番号'!$D$4:$D$55))</f>
      </c>
      <c r="T295" s="113"/>
      <c r="U295" s="114"/>
      <c r="V295" s="115"/>
      <c r="W295" s="33"/>
      <c r="X295" s="3"/>
    </row>
    <row r="296" spans="1:24" ht="21.75" customHeight="1">
      <c r="A296" s="11">
        <f t="shared" si="22"/>
        <v>0</v>
      </c>
      <c r="B296" s="2"/>
      <c r="C296" s="27"/>
      <c r="D296" s="49">
        <f>IF(ISNUMBER(C296),LOOKUP(C296,'工種番号'!$C$4:$C$55,'工種番号'!$D$4:$D$55),"")</f>
      </c>
      <c r="E296" s="55"/>
      <c r="F296" s="133"/>
      <c r="G296" s="148"/>
      <c r="H296" s="148"/>
      <c r="I296" s="149"/>
      <c r="J296" s="104"/>
      <c r="K296" s="77"/>
      <c r="L296" s="74"/>
      <c r="M296" s="53"/>
      <c r="N296" s="110">
        <f t="shared" si="21"/>
      </c>
      <c r="O296" s="111"/>
      <c r="P296" s="66"/>
      <c r="Q296" s="67"/>
      <c r="R296" s="40"/>
      <c r="S296" s="112">
        <f>IF(R296="","",LOOKUP(R296,'工種番号'!$C$4:$C$55,'工種番号'!$D$4:$D$55))</f>
      </c>
      <c r="T296" s="113"/>
      <c r="U296" s="114"/>
      <c r="V296" s="115"/>
      <c r="W296" s="33"/>
      <c r="X296" s="3"/>
    </row>
    <row r="297" spans="1:24" ht="21.75" customHeight="1" thickBot="1">
      <c r="A297" s="11">
        <f t="shared" si="22"/>
        <v>0</v>
      </c>
      <c r="B297" s="2"/>
      <c r="C297" s="18"/>
      <c r="D297" s="49">
        <f>IF(ISNUMBER(C297),LOOKUP(C297,'工種番号'!$C$4:$C$55,'工種番号'!$D$4:$D$55),"")</f>
      </c>
      <c r="E297" s="55"/>
      <c r="F297" s="133"/>
      <c r="G297" s="148"/>
      <c r="H297" s="148"/>
      <c r="I297" s="149"/>
      <c r="J297" s="104"/>
      <c r="K297" s="77"/>
      <c r="L297" s="74"/>
      <c r="M297" s="53"/>
      <c r="N297" s="110">
        <f t="shared" si="21"/>
      </c>
      <c r="O297" s="111"/>
      <c r="P297" s="66"/>
      <c r="Q297" s="67"/>
      <c r="R297" s="41"/>
      <c r="S297" s="116">
        <f>IF(R297="","",LOOKUP(R297,'工種番号'!$C$4:$C$55,'工種番号'!$D$4:$D$55))</f>
      </c>
      <c r="T297" s="117"/>
      <c r="U297" s="118"/>
      <c r="V297" s="119"/>
      <c r="W297" s="34"/>
      <c r="X297" s="3"/>
    </row>
    <row r="298" spans="1:24" ht="21.75" customHeight="1">
      <c r="A298" s="11"/>
      <c r="B298" s="2"/>
      <c r="C298" s="120" t="s">
        <v>10</v>
      </c>
      <c r="D298" s="121"/>
      <c r="E298" s="37" t="s">
        <v>15</v>
      </c>
      <c r="F298" s="120" t="s">
        <v>16</v>
      </c>
      <c r="G298" s="122"/>
      <c r="H298" s="122"/>
      <c r="I298" s="122"/>
      <c r="J298" s="83"/>
      <c r="K298" s="37" t="s">
        <v>17</v>
      </c>
      <c r="L298" s="37" t="s">
        <v>18</v>
      </c>
      <c r="M298" s="54" t="s">
        <v>19</v>
      </c>
      <c r="N298" s="123" t="s">
        <v>20</v>
      </c>
      <c r="O298" s="124"/>
      <c r="P298" s="68"/>
      <c r="Q298" s="67"/>
      <c r="R298" s="125" t="s">
        <v>21</v>
      </c>
      <c r="S298" s="126"/>
      <c r="T298" s="126"/>
      <c r="U298" s="127" t="s">
        <v>22</v>
      </c>
      <c r="V298" s="127"/>
      <c r="W298" s="128"/>
      <c r="X298" s="3"/>
    </row>
    <row r="299" spans="1:24" ht="21.75" customHeight="1">
      <c r="A299" s="11">
        <f t="shared" si="22"/>
        <v>0</v>
      </c>
      <c r="B299" s="2"/>
      <c r="C299" s="18"/>
      <c r="D299" s="48">
        <f>IF(ISNUMBER(C299),LOOKUP(C299,'工種番号'!$C$4:$C$55,'工種番号'!$D$4:$D$55),"")</f>
      </c>
      <c r="E299" s="55"/>
      <c r="F299" s="133"/>
      <c r="G299" s="148"/>
      <c r="H299" s="148"/>
      <c r="I299" s="149"/>
      <c r="J299" s="104"/>
      <c r="K299" s="77"/>
      <c r="L299" s="74"/>
      <c r="M299" s="53"/>
      <c r="N299" s="110">
        <f aca="true" t="shared" si="23" ref="N299:N321">IF(ISBLANK(M299),"",ROUND(K299*M299,0))</f>
      </c>
      <c r="O299" s="111"/>
      <c r="P299" s="66"/>
      <c r="Q299" s="67"/>
      <c r="R299" s="38"/>
      <c r="S299" s="112">
        <f>IF(R299="","",LOOKUP(R299,'工種番号'!$C$4:$C$55,'工種番号'!$D$4:$D$55))</f>
      </c>
      <c r="T299" s="113"/>
      <c r="U299" s="114"/>
      <c r="V299" s="115"/>
      <c r="W299" s="33"/>
      <c r="X299" s="3"/>
    </row>
    <row r="300" spans="1:24" ht="21.75" customHeight="1">
      <c r="A300" s="11">
        <f t="shared" si="22"/>
        <v>0</v>
      </c>
      <c r="B300" s="2"/>
      <c r="C300" s="27"/>
      <c r="D300" s="49">
        <f>IF(ISNUMBER(C300),LOOKUP(C300,'工種番号'!$C$4:$C$55,'工種番号'!$D$4:$D$55),"")</f>
      </c>
      <c r="E300" s="55"/>
      <c r="F300" s="133"/>
      <c r="G300" s="148"/>
      <c r="H300" s="148"/>
      <c r="I300" s="149"/>
      <c r="J300" s="104"/>
      <c r="K300" s="77"/>
      <c r="L300" s="74"/>
      <c r="M300" s="53"/>
      <c r="N300" s="110">
        <f t="shared" si="23"/>
      </c>
      <c r="O300" s="111"/>
      <c r="P300" s="66"/>
      <c r="Q300" s="67"/>
      <c r="R300" s="38"/>
      <c r="S300" s="112">
        <f>IF(R300="","",LOOKUP(R300,'工種番号'!$C$4:$C$55,'工種番号'!$D$4:$D$55))</f>
      </c>
      <c r="T300" s="113"/>
      <c r="U300" s="114"/>
      <c r="V300" s="115"/>
      <c r="W300" s="33"/>
      <c r="X300" s="3"/>
    </row>
    <row r="301" spans="1:24" ht="21.75" customHeight="1">
      <c r="A301" s="11">
        <f t="shared" si="22"/>
        <v>0</v>
      </c>
      <c r="B301" s="2"/>
      <c r="C301" s="27"/>
      <c r="D301" s="49">
        <f>IF(ISNUMBER(C301),LOOKUP(C301,'工種番号'!$C$4:$C$55,'工種番号'!$D$4:$D$55),"")</f>
      </c>
      <c r="E301" s="55"/>
      <c r="F301" s="133"/>
      <c r="G301" s="148"/>
      <c r="H301" s="148"/>
      <c r="I301" s="149"/>
      <c r="J301" s="104"/>
      <c r="K301" s="77"/>
      <c r="L301" s="74"/>
      <c r="M301" s="53"/>
      <c r="N301" s="110">
        <f t="shared" si="23"/>
      </c>
      <c r="O301" s="111"/>
      <c r="P301" s="66"/>
      <c r="Q301" s="67"/>
      <c r="R301" s="38"/>
      <c r="S301" s="112">
        <f>IF(R301="","",LOOKUP(R301,'工種番号'!$C$4:$C$55,'工種番号'!$D$4:$D$55))</f>
      </c>
      <c r="T301" s="113"/>
      <c r="U301" s="114"/>
      <c r="V301" s="115"/>
      <c r="W301" s="33"/>
      <c r="X301" s="3"/>
    </row>
    <row r="302" spans="1:24" ht="21.75" customHeight="1">
      <c r="A302" s="11">
        <f t="shared" si="22"/>
        <v>0</v>
      </c>
      <c r="B302" s="2"/>
      <c r="C302" s="27"/>
      <c r="D302" s="49">
        <f>IF(ISNUMBER(C302),LOOKUP(C302,'工種番号'!$C$4:$C$55,'工種番号'!$D$4:$D$55),"")</f>
      </c>
      <c r="E302" s="55"/>
      <c r="F302" s="133"/>
      <c r="G302" s="148"/>
      <c r="H302" s="148"/>
      <c r="I302" s="149"/>
      <c r="J302" s="104"/>
      <c r="K302" s="77"/>
      <c r="L302" s="74"/>
      <c r="M302" s="53"/>
      <c r="N302" s="110">
        <f t="shared" si="23"/>
      </c>
      <c r="O302" s="111"/>
      <c r="P302" s="66"/>
      <c r="Q302" s="67"/>
      <c r="R302" s="39"/>
      <c r="S302" s="112">
        <f>IF(R302="","",LOOKUP(R302,'工種番号'!$C$4:$C$55,'工種番号'!$D$4:$D$55))</f>
      </c>
      <c r="T302" s="113"/>
      <c r="U302" s="114"/>
      <c r="V302" s="115"/>
      <c r="W302" s="33"/>
      <c r="X302" s="3"/>
    </row>
    <row r="303" spans="1:24" ht="21.75" customHeight="1">
      <c r="A303" s="11">
        <f t="shared" si="22"/>
        <v>0</v>
      </c>
      <c r="B303" s="2"/>
      <c r="C303" s="27"/>
      <c r="D303" s="49">
        <f>IF(ISNUMBER(C303),LOOKUP(C303,'工種番号'!$C$4:$C$55,'工種番号'!$D$4:$D$55),"")</f>
      </c>
      <c r="E303" s="55"/>
      <c r="F303" s="133"/>
      <c r="G303" s="148"/>
      <c r="H303" s="148"/>
      <c r="I303" s="149"/>
      <c r="J303" s="104"/>
      <c r="K303" s="77"/>
      <c r="L303" s="74"/>
      <c r="M303" s="53"/>
      <c r="N303" s="110">
        <f t="shared" si="23"/>
      </c>
      <c r="O303" s="111"/>
      <c r="P303" s="66"/>
      <c r="Q303" s="67"/>
      <c r="R303" s="39"/>
      <c r="S303" s="112">
        <f>IF(R303="","",LOOKUP(R303,'工種番号'!$C$4:$C$55,'工種番号'!$D$4:$D$55))</f>
      </c>
      <c r="T303" s="113"/>
      <c r="U303" s="114"/>
      <c r="V303" s="115"/>
      <c r="W303" s="33"/>
      <c r="X303" s="3"/>
    </row>
    <row r="304" spans="1:24" ht="21.75" customHeight="1">
      <c r="A304" s="11">
        <f t="shared" si="22"/>
        <v>0</v>
      </c>
      <c r="B304" s="2"/>
      <c r="C304" s="18"/>
      <c r="D304" s="49">
        <f>IF(ISNUMBER(C304),LOOKUP(C304,'工種番号'!$C$4:$C$55,'工種番号'!$D$4:$D$55),"")</f>
      </c>
      <c r="E304" s="55"/>
      <c r="F304" s="133"/>
      <c r="G304" s="148"/>
      <c r="H304" s="148"/>
      <c r="I304" s="149"/>
      <c r="J304" s="104"/>
      <c r="K304" s="77"/>
      <c r="L304" s="74"/>
      <c r="M304" s="53"/>
      <c r="N304" s="110">
        <f t="shared" si="23"/>
      </c>
      <c r="O304" s="111"/>
      <c r="P304" s="66"/>
      <c r="Q304" s="67"/>
      <c r="R304" s="39"/>
      <c r="S304" s="112">
        <f>IF(R304="","",LOOKUP(R304,'工種番号'!$C$4:$C$55,'工種番号'!$D$4:$D$55))</f>
      </c>
      <c r="T304" s="113"/>
      <c r="U304" s="114"/>
      <c r="V304" s="115"/>
      <c r="W304" s="33"/>
      <c r="X304" s="3"/>
    </row>
    <row r="305" spans="1:24" ht="21.75" customHeight="1">
      <c r="A305" s="11">
        <f t="shared" si="22"/>
        <v>0</v>
      </c>
      <c r="B305" s="2"/>
      <c r="C305" s="27"/>
      <c r="D305" s="49">
        <f>IF(ISNUMBER(C305),LOOKUP(C305,'工種番号'!$C$4:$C$55,'工種番号'!$D$4:$D$55),"")</f>
      </c>
      <c r="E305" s="55"/>
      <c r="F305" s="133"/>
      <c r="G305" s="148"/>
      <c r="H305" s="148"/>
      <c r="I305" s="149"/>
      <c r="J305" s="104"/>
      <c r="K305" s="77"/>
      <c r="L305" s="74"/>
      <c r="M305" s="53"/>
      <c r="N305" s="110">
        <f t="shared" si="23"/>
      </c>
      <c r="O305" s="111"/>
      <c r="P305" s="66"/>
      <c r="Q305" s="67"/>
      <c r="R305" s="39"/>
      <c r="S305" s="112">
        <f>IF(R305="","",LOOKUP(R305,'工種番号'!$C$4:$C$55,'工種番号'!$D$4:$D$55))</f>
      </c>
      <c r="T305" s="113"/>
      <c r="U305" s="114"/>
      <c r="V305" s="115"/>
      <c r="W305" s="33"/>
      <c r="X305" s="3"/>
    </row>
    <row r="306" spans="1:24" ht="21.75" customHeight="1">
      <c r="A306" s="11">
        <f t="shared" si="22"/>
        <v>0</v>
      </c>
      <c r="B306" s="2"/>
      <c r="C306" s="27"/>
      <c r="D306" s="49">
        <f>IF(ISNUMBER(C306),LOOKUP(C306,'工種番号'!$C$4:$C$55,'工種番号'!$D$4:$D$55),"")</f>
      </c>
      <c r="E306" s="55"/>
      <c r="F306" s="133"/>
      <c r="G306" s="148"/>
      <c r="H306" s="148"/>
      <c r="I306" s="149"/>
      <c r="J306" s="104"/>
      <c r="K306" s="77"/>
      <c r="L306" s="74"/>
      <c r="M306" s="53"/>
      <c r="N306" s="110">
        <f t="shared" si="23"/>
      </c>
      <c r="O306" s="111"/>
      <c r="P306" s="66"/>
      <c r="Q306" s="67"/>
      <c r="R306" s="39"/>
      <c r="S306" s="112">
        <f>IF(R306="","",LOOKUP(R306,'工種番号'!$C$4:$C$55,'工種番号'!$D$4:$D$55))</f>
      </c>
      <c r="T306" s="113"/>
      <c r="U306" s="114"/>
      <c r="V306" s="115"/>
      <c r="W306" s="33"/>
      <c r="X306" s="3"/>
    </row>
    <row r="307" spans="1:24" ht="21.75" customHeight="1">
      <c r="A307" s="11">
        <f t="shared" si="22"/>
        <v>0</v>
      </c>
      <c r="B307" s="2"/>
      <c r="C307" s="27"/>
      <c r="D307" s="49">
        <f>IF(ISNUMBER(C307),LOOKUP(C307,'工種番号'!$C$4:$C$55,'工種番号'!$D$4:$D$55),"")</f>
      </c>
      <c r="E307" s="55"/>
      <c r="F307" s="133"/>
      <c r="G307" s="148"/>
      <c r="H307" s="148"/>
      <c r="I307" s="149"/>
      <c r="J307" s="104"/>
      <c r="K307" s="77"/>
      <c r="L307" s="74"/>
      <c r="M307" s="53"/>
      <c r="N307" s="110">
        <f t="shared" si="23"/>
      </c>
      <c r="O307" s="111"/>
      <c r="P307" s="66"/>
      <c r="Q307" s="67"/>
      <c r="R307" s="39"/>
      <c r="S307" s="112">
        <f>IF(R307="","",LOOKUP(R307,'工種番号'!$C$4:$C$55,'工種番号'!$D$4:$D$55))</f>
      </c>
      <c r="T307" s="113"/>
      <c r="U307" s="114"/>
      <c r="V307" s="115"/>
      <c r="W307" s="33"/>
      <c r="X307" s="3"/>
    </row>
    <row r="308" spans="1:24" ht="21.75" customHeight="1">
      <c r="A308" s="11">
        <f t="shared" si="22"/>
        <v>0</v>
      </c>
      <c r="B308" s="2"/>
      <c r="C308" s="27"/>
      <c r="D308" s="49">
        <f>IF(ISNUMBER(C308),LOOKUP(C308,'工種番号'!$C$4:$C$55,'工種番号'!$D$4:$D$55),"")</f>
      </c>
      <c r="E308" s="55"/>
      <c r="F308" s="133"/>
      <c r="G308" s="148"/>
      <c r="H308" s="148"/>
      <c r="I308" s="149"/>
      <c r="J308" s="104"/>
      <c r="K308" s="77"/>
      <c r="L308" s="74"/>
      <c r="M308" s="53"/>
      <c r="N308" s="110">
        <f t="shared" si="23"/>
      </c>
      <c r="O308" s="111"/>
      <c r="P308" s="66"/>
      <c r="Q308" s="67"/>
      <c r="R308" s="40"/>
      <c r="S308" s="112">
        <f>IF(R308="","",LOOKUP(R308,'工種番号'!$C$4:$C$55,'工種番号'!$D$4:$D$55))</f>
      </c>
      <c r="T308" s="113"/>
      <c r="U308" s="114"/>
      <c r="V308" s="115"/>
      <c r="W308" s="33"/>
      <c r="X308" s="3"/>
    </row>
    <row r="309" spans="1:24" ht="21.75" customHeight="1">
      <c r="A309" s="11">
        <f t="shared" si="22"/>
        <v>0</v>
      </c>
      <c r="B309" s="2"/>
      <c r="C309" s="18"/>
      <c r="D309" s="49">
        <f>IF(ISNUMBER(C309),LOOKUP(C309,'工種番号'!$C$4:$C$55,'工種番号'!$D$4:$D$55),"")</f>
      </c>
      <c r="E309" s="55"/>
      <c r="F309" s="133"/>
      <c r="G309" s="148"/>
      <c r="H309" s="148"/>
      <c r="I309" s="149"/>
      <c r="J309" s="104"/>
      <c r="K309" s="77"/>
      <c r="L309" s="74"/>
      <c r="M309" s="53"/>
      <c r="N309" s="110">
        <f t="shared" si="23"/>
      </c>
      <c r="O309" s="111"/>
      <c r="P309" s="66"/>
      <c r="Q309" s="67"/>
      <c r="R309" s="40"/>
      <c r="S309" s="112">
        <f>IF(R309="","",LOOKUP(R309,'工種番号'!$C$4:$C$55,'工種番号'!$D$4:$D$55))</f>
      </c>
      <c r="T309" s="113"/>
      <c r="U309" s="114"/>
      <c r="V309" s="115"/>
      <c r="W309" s="33"/>
      <c r="X309" s="3"/>
    </row>
    <row r="310" spans="1:24" ht="21.75" customHeight="1">
      <c r="A310" s="11">
        <f t="shared" si="22"/>
        <v>0</v>
      </c>
      <c r="B310" s="2"/>
      <c r="C310" s="18"/>
      <c r="D310" s="49">
        <f>IF(ISNUMBER(C310),LOOKUP(C310,'工種番号'!$C$4:$C$55,'工種番号'!$D$4:$D$55),"")</f>
      </c>
      <c r="E310" s="55"/>
      <c r="F310" s="133"/>
      <c r="G310" s="148"/>
      <c r="H310" s="148"/>
      <c r="I310" s="149"/>
      <c r="J310" s="104"/>
      <c r="K310" s="77"/>
      <c r="L310" s="74"/>
      <c r="M310" s="53"/>
      <c r="N310" s="110">
        <f t="shared" si="23"/>
      </c>
      <c r="O310" s="111"/>
      <c r="P310" s="66"/>
      <c r="Q310" s="67"/>
      <c r="R310" s="40"/>
      <c r="S310" s="112">
        <f>IF(R310="","",LOOKUP(R310,'工種番号'!$C$4:$C$55,'工種番号'!$D$4:$D$55))</f>
      </c>
      <c r="T310" s="113"/>
      <c r="U310" s="114"/>
      <c r="V310" s="115"/>
      <c r="W310" s="33"/>
      <c r="X310" s="3"/>
    </row>
    <row r="311" spans="1:24" ht="21.75" customHeight="1">
      <c r="A311" s="11">
        <f t="shared" si="22"/>
        <v>0</v>
      </c>
      <c r="B311" s="2"/>
      <c r="C311" s="27"/>
      <c r="D311" s="49">
        <f>IF(ISNUMBER(C311),LOOKUP(C311,'工種番号'!$C$4:$C$55,'工種番号'!$D$4:$D$55),"")</f>
      </c>
      <c r="E311" s="55"/>
      <c r="F311" s="133"/>
      <c r="G311" s="148"/>
      <c r="H311" s="148"/>
      <c r="I311" s="149"/>
      <c r="J311" s="104"/>
      <c r="K311" s="77"/>
      <c r="L311" s="74"/>
      <c r="M311" s="53"/>
      <c r="N311" s="110">
        <f t="shared" si="23"/>
      </c>
      <c r="O311" s="111"/>
      <c r="P311" s="66"/>
      <c r="Q311" s="67"/>
      <c r="R311" s="40"/>
      <c r="S311" s="112">
        <f>IF(R311="","",LOOKUP(R311,'工種番号'!$C$4:$C$55,'工種番号'!$D$4:$D$55))</f>
      </c>
      <c r="T311" s="113"/>
      <c r="U311" s="114"/>
      <c r="V311" s="115"/>
      <c r="W311" s="33"/>
      <c r="X311" s="3"/>
    </row>
    <row r="312" spans="1:24" ht="21.75" customHeight="1">
      <c r="A312" s="11">
        <f t="shared" si="22"/>
        <v>0</v>
      </c>
      <c r="B312" s="2"/>
      <c r="C312" s="27"/>
      <c r="D312" s="49">
        <f>IF(ISNUMBER(C312),LOOKUP(C312,'工種番号'!$C$4:$C$55,'工種番号'!$D$4:$D$55),"")</f>
      </c>
      <c r="E312" s="55"/>
      <c r="F312" s="133"/>
      <c r="G312" s="148"/>
      <c r="H312" s="148"/>
      <c r="I312" s="149"/>
      <c r="J312" s="104"/>
      <c r="K312" s="77"/>
      <c r="L312" s="74"/>
      <c r="M312" s="53"/>
      <c r="N312" s="110">
        <f t="shared" si="23"/>
      </c>
      <c r="O312" s="111"/>
      <c r="P312" s="66"/>
      <c r="Q312" s="67"/>
      <c r="R312" s="40"/>
      <c r="S312" s="112">
        <f>IF(R312="","",LOOKUP(R312,'工種番号'!$C$4:$C$55,'工種番号'!$D$4:$D$55))</f>
      </c>
      <c r="T312" s="113"/>
      <c r="U312" s="114"/>
      <c r="V312" s="115"/>
      <c r="W312" s="33"/>
      <c r="X312" s="3"/>
    </row>
    <row r="313" spans="1:24" ht="21.75" customHeight="1">
      <c r="A313" s="11">
        <f t="shared" si="22"/>
        <v>0</v>
      </c>
      <c r="B313" s="2"/>
      <c r="C313" s="27"/>
      <c r="D313" s="49">
        <f>IF(ISNUMBER(C313),LOOKUP(C313,'工種番号'!$C$4:$C$55,'工種番号'!$D$4:$D$55),"")</f>
      </c>
      <c r="E313" s="55"/>
      <c r="F313" s="133"/>
      <c r="G313" s="148"/>
      <c r="H313" s="148"/>
      <c r="I313" s="149"/>
      <c r="J313" s="104"/>
      <c r="K313" s="77"/>
      <c r="L313" s="74"/>
      <c r="M313" s="53"/>
      <c r="N313" s="110">
        <f t="shared" si="23"/>
      </c>
      <c r="O313" s="111"/>
      <c r="P313" s="66"/>
      <c r="Q313" s="67"/>
      <c r="R313" s="40"/>
      <c r="S313" s="112">
        <f>IF(R313="","",LOOKUP(R313,'工種番号'!$C$4:$C$55,'工種番号'!$D$4:$D$55))</f>
      </c>
      <c r="T313" s="113"/>
      <c r="U313" s="114"/>
      <c r="V313" s="115"/>
      <c r="W313" s="33"/>
      <c r="X313" s="3"/>
    </row>
    <row r="314" spans="1:24" ht="21.75" customHeight="1">
      <c r="A314" s="11">
        <f t="shared" si="22"/>
        <v>0</v>
      </c>
      <c r="B314" s="2"/>
      <c r="C314" s="27"/>
      <c r="D314" s="49">
        <f>IF(ISNUMBER(C314),LOOKUP(C314,'工種番号'!$C$4:$C$55,'工種番号'!$D$4:$D$55),"")</f>
      </c>
      <c r="E314" s="55"/>
      <c r="F314" s="133"/>
      <c r="G314" s="148"/>
      <c r="H314" s="148"/>
      <c r="I314" s="149"/>
      <c r="J314" s="104"/>
      <c r="K314" s="77"/>
      <c r="L314" s="74"/>
      <c r="M314" s="53"/>
      <c r="N314" s="110">
        <f t="shared" si="23"/>
      </c>
      <c r="O314" s="111"/>
      <c r="P314" s="66"/>
      <c r="Q314" s="67"/>
      <c r="R314" s="40"/>
      <c r="S314" s="112">
        <f>IF(R314="","",LOOKUP(R314,'工種番号'!$C$4:$C$55,'工種番号'!$D$4:$D$55))</f>
      </c>
      <c r="T314" s="113"/>
      <c r="U314" s="114"/>
      <c r="V314" s="115"/>
      <c r="W314" s="33"/>
      <c r="X314" s="3"/>
    </row>
    <row r="315" spans="1:24" ht="21.75" customHeight="1">
      <c r="A315" s="11">
        <f t="shared" si="22"/>
        <v>0</v>
      </c>
      <c r="B315" s="2"/>
      <c r="C315" s="27"/>
      <c r="D315" s="49">
        <f>IF(ISNUMBER(C315),LOOKUP(C315,'工種番号'!$C$4:$C$55,'工種番号'!$D$4:$D$55),"")</f>
      </c>
      <c r="E315" s="55"/>
      <c r="F315" s="133"/>
      <c r="G315" s="148"/>
      <c r="H315" s="148"/>
      <c r="I315" s="149"/>
      <c r="J315" s="104"/>
      <c r="K315" s="77"/>
      <c r="L315" s="74"/>
      <c r="M315" s="53"/>
      <c r="N315" s="110">
        <f t="shared" si="23"/>
      </c>
      <c r="O315" s="111"/>
      <c r="P315" s="66"/>
      <c r="Q315" s="67"/>
      <c r="R315" s="40"/>
      <c r="S315" s="112">
        <f>IF(R315="","",LOOKUP(R315,'工種番号'!$C$4:$C$55,'工種番号'!$D$4:$D$55))</f>
      </c>
      <c r="T315" s="113"/>
      <c r="U315" s="114"/>
      <c r="V315" s="115"/>
      <c r="W315" s="33"/>
      <c r="X315" s="3"/>
    </row>
    <row r="316" spans="1:24" ht="21.75" customHeight="1">
      <c r="A316" s="11">
        <f t="shared" si="22"/>
        <v>0</v>
      </c>
      <c r="B316" s="2"/>
      <c r="C316" s="18"/>
      <c r="D316" s="49">
        <f>IF(ISNUMBER(C316),LOOKUP(C316,'工種番号'!$C$4:$C$55,'工種番号'!$D$4:$D$55),"")</f>
      </c>
      <c r="E316" s="55"/>
      <c r="F316" s="133"/>
      <c r="G316" s="148"/>
      <c r="H316" s="148"/>
      <c r="I316" s="149"/>
      <c r="J316" s="104"/>
      <c r="K316" s="77"/>
      <c r="L316" s="74"/>
      <c r="M316" s="53"/>
      <c r="N316" s="110">
        <f t="shared" si="23"/>
      </c>
      <c r="O316" s="111"/>
      <c r="P316" s="66"/>
      <c r="Q316" s="67"/>
      <c r="R316" s="40"/>
      <c r="S316" s="112">
        <f>IF(R316="","",LOOKUP(R316,'工種番号'!$C$4:$C$55,'工種番号'!$D$4:$D$55))</f>
      </c>
      <c r="T316" s="113"/>
      <c r="U316" s="114"/>
      <c r="V316" s="115"/>
      <c r="W316" s="33"/>
      <c r="X316" s="3"/>
    </row>
    <row r="317" spans="1:24" ht="21.75" customHeight="1">
      <c r="A317" s="11">
        <f t="shared" si="22"/>
        <v>0</v>
      </c>
      <c r="B317" s="2"/>
      <c r="C317" s="18"/>
      <c r="D317" s="49">
        <f>IF(ISNUMBER(C317),LOOKUP(C317,'工種番号'!$C$4:$C$55,'工種番号'!$D$4:$D$55),"")</f>
      </c>
      <c r="E317" s="55"/>
      <c r="F317" s="133"/>
      <c r="G317" s="148"/>
      <c r="H317" s="148"/>
      <c r="I317" s="149"/>
      <c r="J317" s="104"/>
      <c r="K317" s="77"/>
      <c r="L317" s="74"/>
      <c r="M317" s="53"/>
      <c r="N317" s="110">
        <f t="shared" si="23"/>
      </c>
      <c r="O317" s="111"/>
      <c r="P317" s="66"/>
      <c r="Q317" s="67"/>
      <c r="R317" s="40"/>
      <c r="S317" s="112">
        <f>IF(R317="","",LOOKUP(R317,'工種番号'!$C$4:$C$55,'工種番号'!$D$4:$D$55))</f>
      </c>
      <c r="T317" s="113"/>
      <c r="U317" s="114"/>
      <c r="V317" s="115"/>
      <c r="W317" s="33"/>
      <c r="X317" s="3"/>
    </row>
    <row r="318" spans="1:24" ht="21.75" customHeight="1">
      <c r="A318" s="11">
        <f t="shared" si="22"/>
        <v>0</v>
      </c>
      <c r="B318" s="2"/>
      <c r="C318" s="18"/>
      <c r="D318" s="49">
        <f>IF(ISNUMBER(C318),LOOKUP(C318,'工種番号'!$C$4:$C$55,'工種番号'!$D$4:$D$55),"")</f>
      </c>
      <c r="E318" s="55"/>
      <c r="F318" s="133"/>
      <c r="G318" s="148"/>
      <c r="H318" s="148"/>
      <c r="I318" s="149"/>
      <c r="J318" s="104"/>
      <c r="K318" s="77"/>
      <c r="L318" s="74"/>
      <c r="M318" s="53"/>
      <c r="N318" s="110">
        <f t="shared" si="23"/>
      </c>
      <c r="O318" s="111"/>
      <c r="P318" s="66"/>
      <c r="Q318" s="67"/>
      <c r="R318" s="40"/>
      <c r="S318" s="112">
        <f>IF(R318="","",LOOKUP(R318,'工種番号'!$C$4:$C$55,'工種番号'!$D$4:$D$55))</f>
      </c>
      <c r="T318" s="113"/>
      <c r="U318" s="114"/>
      <c r="V318" s="115"/>
      <c r="W318" s="33"/>
      <c r="X318" s="3"/>
    </row>
    <row r="319" spans="1:24" ht="21.75" customHeight="1">
      <c r="A319" s="11">
        <f t="shared" si="22"/>
        <v>0</v>
      </c>
      <c r="B319" s="2"/>
      <c r="C319" s="27"/>
      <c r="D319" s="49">
        <f>IF(ISNUMBER(C319),LOOKUP(C319,'工種番号'!$C$4:$C$55,'工種番号'!$D$4:$D$55),"")</f>
      </c>
      <c r="E319" s="55"/>
      <c r="F319" s="133"/>
      <c r="G319" s="148"/>
      <c r="H319" s="148"/>
      <c r="I319" s="149"/>
      <c r="J319" s="104"/>
      <c r="K319" s="77"/>
      <c r="L319" s="74"/>
      <c r="M319" s="53"/>
      <c r="N319" s="110">
        <f t="shared" si="23"/>
      </c>
      <c r="O319" s="111"/>
      <c r="P319" s="66"/>
      <c r="Q319" s="67"/>
      <c r="R319" s="40"/>
      <c r="S319" s="112">
        <f>IF(R319="","",LOOKUP(R319,'工種番号'!$C$4:$C$55,'工種番号'!$D$4:$D$55))</f>
      </c>
      <c r="T319" s="113"/>
      <c r="U319" s="114"/>
      <c r="V319" s="115"/>
      <c r="W319" s="33"/>
      <c r="X319" s="3"/>
    </row>
    <row r="320" spans="1:24" ht="21.75" customHeight="1">
      <c r="A320" s="11">
        <f t="shared" si="22"/>
        <v>0</v>
      </c>
      <c r="B320" s="2"/>
      <c r="C320" s="27"/>
      <c r="D320" s="49">
        <f>IF(ISNUMBER(C320),LOOKUP(C320,'工種番号'!$C$4:$C$55,'工種番号'!$D$4:$D$55),"")</f>
      </c>
      <c r="E320" s="55"/>
      <c r="F320" s="133"/>
      <c r="G320" s="148"/>
      <c r="H320" s="148"/>
      <c r="I320" s="149"/>
      <c r="J320" s="104"/>
      <c r="K320" s="77"/>
      <c r="L320" s="74"/>
      <c r="M320" s="53"/>
      <c r="N320" s="110">
        <f t="shared" si="23"/>
      </c>
      <c r="O320" s="111"/>
      <c r="P320" s="66"/>
      <c r="Q320" s="67"/>
      <c r="R320" s="40"/>
      <c r="S320" s="112">
        <f>IF(R320="","",LOOKUP(R320,'工種番号'!$C$4:$C$55,'工種番号'!$D$4:$D$55))</f>
      </c>
      <c r="T320" s="113"/>
      <c r="U320" s="114"/>
      <c r="V320" s="115"/>
      <c r="W320" s="33"/>
      <c r="X320" s="3"/>
    </row>
    <row r="321" spans="1:24" ht="21.75" customHeight="1" thickBot="1">
      <c r="A321" s="11">
        <f t="shared" si="22"/>
        <v>0</v>
      </c>
      <c r="B321" s="2"/>
      <c r="C321" s="18"/>
      <c r="D321" s="49">
        <f>IF(ISNUMBER(C321),LOOKUP(C321,'工種番号'!$C$4:$C$55,'工種番号'!$D$4:$D$55),"")</f>
      </c>
      <c r="E321" s="55"/>
      <c r="F321" s="133"/>
      <c r="G321" s="148"/>
      <c r="H321" s="148"/>
      <c r="I321" s="149"/>
      <c r="J321" s="104"/>
      <c r="K321" s="77"/>
      <c r="L321" s="74"/>
      <c r="M321" s="53"/>
      <c r="N321" s="110">
        <f t="shared" si="23"/>
      </c>
      <c r="O321" s="111"/>
      <c r="P321" s="66"/>
      <c r="Q321" s="67"/>
      <c r="R321" s="41"/>
      <c r="S321" s="116">
        <f>IF(R321="","",LOOKUP(R321,'工種番号'!$C$4:$C$55,'工種番号'!$D$4:$D$55))</f>
      </c>
      <c r="T321" s="117"/>
      <c r="U321" s="118"/>
      <c r="V321" s="119"/>
      <c r="W321" s="34"/>
      <c r="X321" s="3"/>
    </row>
    <row r="322" spans="1:24" ht="21.75" customHeight="1">
      <c r="A322" s="11"/>
      <c r="B322" s="2"/>
      <c r="C322" s="120" t="s">
        <v>10</v>
      </c>
      <c r="D322" s="121"/>
      <c r="E322" s="37" t="s">
        <v>15</v>
      </c>
      <c r="F322" s="120" t="s">
        <v>16</v>
      </c>
      <c r="G322" s="122"/>
      <c r="H322" s="122"/>
      <c r="I322" s="122"/>
      <c r="J322" s="83"/>
      <c r="K322" s="37" t="s">
        <v>17</v>
      </c>
      <c r="L322" s="37" t="s">
        <v>18</v>
      </c>
      <c r="M322" s="54" t="s">
        <v>19</v>
      </c>
      <c r="N322" s="123" t="s">
        <v>20</v>
      </c>
      <c r="O322" s="124"/>
      <c r="P322" s="68"/>
      <c r="Q322" s="67"/>
      <c r="R322" s="125" t="s">
        <v>21</v>
      </c>
      <c r="S322" s="126"/>
      <c r="T322" s="126"/>
      <c r="U322" s="127" t="s">
        <v>22</v>
      </c>
      <c r="V322" s="127"/>
      <c r="W322" s="128"/>
      <c r="X322" s="3"/>
    </row>
    <row r="323" spans="1:24" ht="21.75" customHeight="1">
      <c r="A323" s="11">
        <f t="shared" si="22"/>
        <v>0</v>
      </c>
      <c r="B323" s="2"/>
      <c r="C323" s="18"/>
      <c r="D323" s="48">
        <f>IF(ISNUMBER(C323),LOOKUP(C323,'工種番号'!$C$4:$C$55,'工種番号'!$D$4:$D$55),"")</f>
      </c>
      <c r="E323" s="55"/>
      <c r="F323" s="133"/>
      <c r="G323" s="148"/>
      <c r="H323" s="148"/>
      <c r="I323" s="149"/>
      <c r="J323" s="104"/>
      <c r="K323" s="77"/>
      <c r="L323" s="74"/>
      <c r="M323" s="53"/>
      <c r="N323" s="110">
        <f aca="true" t="shared" si="24" ref="N323:N345">IF(ISBLANK(M323),"",ROUND(K323*M323,0))</f>
      </c>
      <c r="O323" s="111"/>
      <c r="P323" s="66"/>
      <c r="Q323" s="67"/>
      <c r="R323" s="38"/>
      <c r="S323" s="112">
        <f>IF(R323="","",LOOKUP(R323,'工種番号'!$C$4:$C$55,'工種番号'!$D$4:$D$55))</f>
      </c>
      <c r="T323" s="113"/>
      <c r="U323" s="114"/>
      <c r="V323" s="115"/>
      <c r="W323" s="33"/>
      <c r="X323" s="3"/>
    </row>
    <row r="324" spans="1:24" ht="21.75" customHeight="1">
      <c r="A324" s="11">
        <f t="shared" si="22"/>
        <v>0</v>
      </c>
      <c r="B324" s="2"/>
      <c r="C324" s="27"/>
      <c r="D324" s="49">
        <f>IF(ISNUMBER(C324),LOOKUP(C324,'工種番号'!$C$4:$C$55,'工種番号'!$D$4:$D$55),"")</f>
      </c>
      <c r="E324" s="55"/>
      <c r="F324" s="133"/>
      <c r="G324" s="148"/>
      <c r="H324" s="148"/>
      <c r="I324" s="149"/>
      <c r="J324" s="104"/>
      <c r="K324" s="77"/>
      <c r="L324" s="74"/>
      <c r="M324" s="53"/>
      <c r="N324" s="110">
        <f t="shared" si="24"/>
      </c>
      <c r="O324" s="111"/>
      <c r="P324" s="66"/>
      <c r="Q324" s="67"/>
      <c r="R324" s="38"/>
      <c r="S324" s="112">
        <f>IF(R324="","",LOOKUP(R324,'工種番号'!$C$4:$C$55,'工種番号'!$D$4:$D$55))</f>
      </c>
      <c r="T324" s="113"/>
      <c r="U324" s="114"/>
      <c r="V324" s="115"/>
      <c r="W324" s="33"/>
      <c r="X324" s="3"/>
    </row>
    <row r="325" spans="1:24" ht="21.75" customHeight="1">
      <c r="A325" s="11">
        <f t="shared" si="22"/>
        <v>0</v>
      </c>
      <c r="B325" s="2"/>
      <c r="C325" s="27"/>
      <c r="D325" s="49">
        <f>IF(ISNUMBER(C325),LOOKUP(C325,'工種番号'!$C$4:$C$55,'工種番号'!$D$4:$D$55),"")</f>
      </c>
      <c r="E325" s="55"/>
      <c r="F325" s="133"/>
      <c r="G325" s="148"/>
      <c r="H325" s="148"/>
      <c r="I325" s="149"/>
      <c r="J325" s="104"/>
      <c r="K325" s="77"/>
      <c r="L325" s="74"/>
      <c r="M325" s="53"/>
      <c r="N325" s="110">
        <f t="shared" si="24"/>
      </c>
      <c r="O325" s="111"/>
      <c r="P325" s="66"/>
      <c r="Q325" s="67"/>
      <c r="R325" s="38"/>
      <c r="S325" s="112">
        <f>IF(R325="","",LOOKUP(R325,'工種番号'!$C$4:$C$55,'工種番号'!$D$4:$D$55))</f>
      </c>
      <c r="T325" s="113"/>
      <c r="U325" s="114"/>
      <c r="V325" s="115"/>
      <c r="W325" s="33"/>
      <c r="X325" s="3"/>
    </row>
    <row r="326" spans="1:24" ht="21.75" customHeight="1">
      <c r="A326" s="11">
        <f t="shared" si="22"/>
        <v>0</v>
      </c>
      <c r="B326" s="2"/>
      <c r="C326" s="27"/>
      <c r="D326" s="49">
        <f>IF(ISNUMBER(C326),LOOKUP(C326,'工種番号'!$C$4:$C$55,'工種番号'!$D$4:$D$55),"")</f>
      </c>
      <c r="E326" s="55"/>
      <c r="F326" s="133"/>
      <c r="G326" s="148"/>
      <c r="H326" s="148"/>
      <c r="I326" s="149"/>
      <c r="J326" s="104"/>
      <c r="K326" s="77"/>
      <c r="L326" s="74"/>
      <c r="M326" s="53"/>
      <c r="N326" s="110">
        <f t="shared" si="24"/>
      </c>
      <c r="O326" s="111"/>
      <c r="P326" s="66"/>
      <c r="Q326" s="67"/>
      <c r="R326" s="39"/>
      <c r="S326" s="112">
        <f>IF(R326="","",LOOKUP(R326,'工種番号'!$C$4:$C$55,'工種番号'!$D$4:$D$55))</f>
      </c>
      <c r="T326" s="113"/>
      <c r="U326" s="114"/>
      <c r="V326" s="115"/>
      <c r="W326" s="33"/>
      <c r="X326" s="3"/>
    </row>
    <row r="327" spans="1:24" ht="21.75" customHeight="1">
      <c r="A327" s="11">
        <f t="shared" si="22"/>
        <v>0</v>
      </c>
      <c r="B327" s="2"/>
      <c r="C327" s="27"/>
      <c r="D327" s="49">
        <f>IF(ISNUMBER(C327),LOOKUP(C327,'工種番号'!$C$4:$C$55,'工種番号'!$D$4:$D$55),"")</f>
      </c>
      <c r="E327" s="55"/>
      <c r="F327" s="133"/>
      <c r="G327" s="148"/>
      <c r="H327" s="148"/>
      <c r="I327" s="149"/>
      <c r="J327" s="104"/>
      <c r="K327" s="77"/>
      <c r="L327" s="74"/>
      <c r="M327" s="53"/>
      <c r="N327" s="110">
        <f t="shared" si="24"/>
      </c>
      <c r="O327" s="111"/>
      <c r="P327" s="66"/>
      <c r="Q327" s="67"/>
      <c r="R327" s="39"/>
      <c r="S327" s="112">
        <f>IF(R327="","",LOOKUP(R327,'工種番号'!$C$4:$C$55,'工種番号'!$D$4:$D$55))</f>
      </c>
      <c r="T327" s="113"/>
      <c r="U327" s="114"/>
      <c r="V327" s="115"/>
      <c r="W327" s="33"/>
      <c r="X327" s="3"/>
    </row>
    <row r="328" spans="1:24" ht="21.75" customHeight="1">
      <c r="A328" s="11">
        <f t="shared" si="22"/>
        <v>0</v>
      </c>
      <c r="B328" s="2"/>
      <c r="C328" s="18"/>
      <c r="D328" s="49">
        <f>IF(ISNUMBER(C328),LOOKUP(C328,'工種番号'!$C$4:$C$55,'工種番号'!$D$4:$D$55),"")</f>
      </c>
      <c r="E328" s="55"/>
      <c r="F328" s="133"/>
      <c r="G328" s="148"/>
      <c r="H328" s="148"/>
      <c r="I328" s="149"/>
      <c r="J328" s="104"/>
      <c r="K328" s="77"/>
      <c r="L328" s="74"/>
      <c r="M328" s="53"/>
      <c r="N328" s="110">
        <f t="shared" si="24"/>
      </c>
      <c r="O328" s="111"/>
      <c r="P328" s="66"/>
      <c r="Q328" s="67"/>
      <c r="R328" s="39"/>
      <c r="S328" s="112">
        <f>IF(R328="","",LOOKUP(R328,'工種番号'!$C$4:$C$55,'工種番号'!$D$4:$D$55))</f>
      </c>
      <c r="T328" s="113"/>
      <c r="U328" s="114"/>
      <c r="V328" s="115"/>
      <c r="W328" s="33"/>
      <c r="X328" s="3"/>
    </row>
    <row r="329" spans="1:24" ht="21.75" customHeight="1">
      <c r="A329" s="11">
        <f t="shared" si="22"/>
        <v>0</v>
      </c>
      <c r="B329" s="2"/>
      <c r="C329" s="27"/>
      <c r="D329" s="49">
        <f>IF(ISNUMBER(C329),LOOKUP(C329,'工種番号'!$C$4:$C$55,'工種番号'!$D$4:$D$55),"")</f>
      </c>
      <c r="E329" s="55"/>
      <c r="F329" s="133"/>
      <c r="G329" s="148"/>
      <c r="H329" s="148"/>
      <c r="I329" s="149"/>
      <c r="J329" s="104"/>
      <c r="K329" s="77"/>
      <c r="L329" s="74"/>
      <c r="M329" s="53"/>
      <c r="N329" s="110">
        <f t="shared" si="24"/>
      </c>
      <c r="O329" s="111"/>
      <c r="P329" s="66"/>
      <c r="Q329" s="67"/>
      <c r="R329" s="39"/>
      <c r="S329" s="112">
        <f>IF(R329="","",LOOKUP(R329,'工種番号'!$C$4:$C$55,'工種番号'!$D$4:$D$55))</f>
      </c>
      <c r="T329" s="113"/>
      <c r="U329" s="114"/>
      <c r="V329" s="115"/>
      <c r="W329" s="33"/>
      <c r="X329" s="3"/>
    </row>
    <row r="330" spans="1:24" ht="21.75" customHeight="1">
      <c r="A330" s="11">
        <f t="shared" si="22"/>
        <v>0</v>
      </c>
      <c r="B330" s="2"/>
      <c r="C330" s="27"/>
      <c r="D330" s="49">
        <f>IF(ISNUMBER(C330),LOOKUP(C330,'工種番号'!$C$4:$C$55,'工種番号'!$D$4:$D$55),"")</f>
      </c>
      <c r="E330" s="55"/>
      <c r="F330" s="133"/>
      <c r="G330" s="148"/>
      <c r="H330" s="148"/>
      <c r="I330" s="149"/>
      <c r="J330" s="104"/>
      <c r="K330" s="77"/>
      <c r="L330" s="74"/>
      <c r="M330" s="53"/>
      <c r="N330" s="110">
        <f t="shared" si="24"/>
      </c>
      <c r="O330" s="111"/>
      <c r="P330" s="66"/>
      <c r="Q330" s="67"/>
      <c r="R330" s="39"/>
      <c r="S330" s="112">
        <f>IF(R330="","",LOOKUP(R330,'工種番号'!$C$4:$C$55,'工種番号'!$D$4:$D$55))</f>
      </c>
      <c r="T330" s="113"/>
      <c r="U330" s="114"/>
      <c r="V330" s="115"/>
      <c r="W330" s="33"/>
      <c r="X330" s="3"/>
    </row>
    <row r="331" spans="1:24" ht="21.75" customHeight="1">
      <c r="A331" s="11">
        <f t="shared" si="22"/>
        <v>0</v>
      </c>
      <c r="B331" s="2"/>
      <c r="C331" s="27"/>
      <c r="D331" s="49">
        <f>IF(ISNUMBER(C331),LOOKUP(C331,'工種番号'!$C$4:$C$55,'工種番号'!$D$4:$D$55),"")</f>
      </c>
      <c r="E331" s="55"/>
      <c r="F331" s="133"/>
      <c r="G331" s="148"/>
      <c r="H331" s="148"/>
      <c r="I331" s="149"/>
      <c r="J331" s="104"/>
      <c r="K331" s="77"/>
      <c r="L331" s="74"/>
      <c r="M331" s="53"/>
      <c r="N331" s="110">
        <f t="shared" si="24"/>
      </c>
      <c r="O331" s="111"/>
      <c r="P331" s="66"/>
      <c r="Q331" s="67"/>
      <c r="R331" s="39"/>
      <c r="S331" s="112">
        <f>IF(R331="","",LOOKUP(R331,'工種番号'!$C$4:$C$55,'工種番号'!$D$4:$D$55))</f>
      </c>
      <c r="T331" s="113"/>
      <c r="U331" s="114"/>
      <c r="V331" s="115"/>
      <c r="W331" s="33"/>
      <c r="X331" s="3"/>
    </row>
    <row r="332" spans="1:24" ht="21.75" customHeight="1">
      <c r="A332" s="11">
        <f t="shared" si="22"/>
        <v>0</v>
      </c>
      <c r="B332" s="2"/>
      <c r="C332" s="27"/>
      <c r="D332" s="49">
        <f>IF(ISNUMBER(C332),LOOKUP(C332,'工種番号'!$C$4:$C$55,'工種番号'!$D$4:$D$55),"")</f>
      </c>
      <c r="E332" s="55"/>
      <c r="F332" s="133"/>
      <c r="G332" s="148"/>
      <c r="H332" s="148"/>
      <c r="I332" s="149"/>
      <c r="J332" s="104"/>
      <c r="K332" s="77"/>
      <c r="L332" s="74"/>
      <c r="M332" s="53"/>
      <c r="N332" s="110">
        <f t="shared" si="24"/>
      </c>
      <c r="O332" s="111"/>
      <c r="P332" s="66"/>
      <c r="Q332" s="67"/>
      <c r="R332" s="40"/>
      <c r="S332" s="112">
        <f>IF(R332="","",LOOKUP(R332,'工種番号'!$C$4:$C$55,'工種番号'!$D$4:$D$55))</f>
      </c>
      <c r="T332" s="113"/>
      <c r="U332" s="114"/>
      <c r="V332" s="115"/>
      <c r="W332" s="33"/>
      <c r="X332" s="3"/>
    </row>
    <row r="333" spans="1:24" ht="21.75" customHeight="1">
      <c r="A333" s="11">
        <f t="shared" si="22"/>
        <v>0</v>
      </c>
      <c r="B333" s="2"/>
      <c r="C333" s="18"/>
      <c r="D333" s="49">
        <f>IF(ISNUMBER(C333),LOOKUP(C333,'工種番号'!$C$4:$C$55,'工種番号'!$D$4:$D$55),"")</f>
      </c>
      <c r="E333" s="55"/>
      <c r="F333" s="133"/>
      <c r="G333" s="148"/>
      <c r="H333" s="148"/>
      <c r="I333" s="149"/>
      <c r="J333" s="104"/>
      <c r="K333" s="77"/>
      <c r="L333" s="74"/>
      <c r="M333" s="53"/>
      <c r="N333" s="110">
        <f t="shared" si="24"/>
      </c>
      <c r="O333" s="111"/>
      <c r="P333" s="66"/>
      <c r="Q333" s="67"/>
      <c r="R333" s="40"/>
      <c r="S333" s="112">
        <f>IF(R333="","",LOOKUP(R333,'工種番号'!$C$4:$C$55,'工種番号'!$D$4:$D$55))</f>
      </c>
      <c r="T333" s="113"/>
      <c r="U333" s="114"/>
      <c r="V333" s="115"/>
      <c r="W333" s="33"/>
      <c r="X333" s="3"/>
    </row>
    <row r="334" spans="1:24" ht="21.75" customHeight="1">
      <c r="A334" s="11">
        <f t="shared" si="22"/>
        <v>0</v>
      </c>
      <c r="B334" s="2"/>
      <c r="C334" s="18"/>
      <c r="D334" s="49">
        <f>IF(ISNUMBER(C334),LOOKUP(C334,'工種番号'!$C$4:$C$55,'工種番号'!$D$4:$D$55),"")</f>
      </c>
      <c r="E334" s="55"/>
      <c r="F334" s="133"/>
      <c r="G334" s="148"/>
      <c r="H334" s="148"/>
      <c r="I334" s="149"/>
      <c r="J334" s="104"/>
      <c r="K334" s="77"/>
      <c r="L334" s="74"/>
      <c r="M334" s="53"/>
      <c r="N334" s="110">
        <f t="shared" si="24"/>
      </c>
      <c r="O334" s="111"/>
      <c r="P334" s="66"/>
      <c r="Q334" s="67"/>
      <c r="R334" s="40"/>
      <c r="S334" s="112">
        <f>IF(R334="","",LOOKUP(R334,'工種番号'!$C$4:$C$55,'工種番号'!$D$4:$D$55))</f>
      </c>
      <c r="T334" s="113"/>
      <c r="U334" s="114"/>
      <c r="V334" s="115"/>
      <c r="W334" s="33"/>
      <c r="X334" s="3"/>
    </row>
    <row r="335" spans="1:24" ht="21.75" customHeight="1">
      <c r="A335" s="11">
        <f t="shared" si="22"/>
        <v>0</v>
      </c>
      <c r="B335" s="2"/>
      <c r="C335" s="27"/>
      <c r="D335" s="49">
        <f>IF(ISNUMBER(C335),LOOKUP(C335,'工種番号'!$C$4:$C$55,'工種番号'!$D$4:$D$55),"")</f>
      </c>
      <c r="E335" s="55"/>
      <c r="F335" s="133"/>
      <c r="G335" s="148"/>
      <c r="H335" s="148"/>
      <c r="I335" s="149"/>
      <c r="J335" s="104"/>
      <c r="K335" s="77"/>
      <c r="L335" s="74"/>
      <c r="M335" s="53"/>
      <c r="N335" s="110">
        <f t="shared" si="24"/>
      </c>
      <c r="O335" s="111"/>
      <c r="P335" s="66"/>
      <c r="Q335" s="67"/>
      <c r="R335" s="40"/>
      <c r="S335" s="112">
        <f>IF(R335="","",LOOKUP(R335,'工種番号'!$C$4:$C$55,'工種番号'!$D$4:$D$55))</f>
      </c>
      <c r="T335" s="113"/>
      <c r="U335" s="114"/>
      <c r="V335" s="115"/>
      <c r="W335" s="33"/>
      <c r="X335" s="3"/>
    </row>
    <row r="336" spans="1:24" ht="21.75" customHeight="1">
      <c r="A336" s="11">
        <f t="shared" si="22"/>
        <v>0</v>
      </c>
      <c r="B336" s="2"/>
      <c r="C336" s="27"/>
      <c r="D336" s="49">
        <f>IF(ISNUMBER(C336),LOOKUP(C336,'工種番号'!$C$4:$C$55,'工種番号'!$D$4:$D$55),"")</f>
      </c>
      <c r="E336" s="55"/>
      <c r="F336" s="133"/>
      <c r="G336" s="148"/>
      <c r="H336" s="148"/>
      <c r="I336" s="149"/>
      <c r="J336" s="104"/>
      <c r="K336" s="77"/>
      <c r="L336" s="74"/>
      <c r="M336" s="53"/>
      <c r="N336" s="110">
        <f t="shared" si="24"/>
      </c>
      <c r="O336" s="111"/>
      <c r="P336" s="66"/>
      <c r="Q336" s="67"/>
      <c r="R336" s="40"/>
      <c r="S336" s="112">
        <f>IF(R336="","",LOOKUP(R336,'工種番号'!$C$4:$C$55,'工種番号'!$D$4:$D$55))</f>
      </c>
      <c r="T336" s="113"/>
      <c r="U336" s="114"/>
      <c r="V336" s="115"/>
      <c r="W336" s="33"/>
      <c r="X336" s="3"/>
    </row>
    <row r="337" spans="1:24" ht="21.75" customHeight="1">
      <c r="A337" s="11">
        <f t="shared" si="22"/>
        <v>0</v>
      </c>
      <c r="B337" s="2"/>
      <c r="C337" s="27"/>
      <c r="D337" s="49">
        <f>IF(ISNUMBER(C337),LOOKUP(C337,'工種番号'!$C$4:$C$55,'工種番号'!$D$4:$D$55),"")</f>
      </c>
      <c r="E337" s="55"/>
      <c r="F337" s="133"/>
      <c r="G337" s="148"/>
      <c r="H337" s="148"/>
      <c r="I337" s="149"/>
      <c r="J337" s="104"/>
      <c r="K337" s="77"/>
      <c r="L337" s="74"/>
      <c r="M337" s="53"/>
      <c r="N337" s="110">
        <f t="shared" si="24"/>
      </c>
      <c r="O337" s="111"/>
      <c r="P337" s="66"/>
      <c r="Q337" s="67"/>
      <c r="R337" s="40"/>
      <c r="S337" s="112">
        <f>IF(R337="","",LOOKUP(R337,'工種番号'!$C$4:$C$55,'工種番号'!$D$4:$D$55))</f>
      </c>
      <c r="T337" s="113"/>
      <c r="U337" s="114"/>
      <c r="V337" s="115"/>
      <c r="W337" s="33"/>
      <c r="X337" s="3"/>
    </row>
    <row r="338" spans="1:24" ht="21.75" customHeight="1">
      <c r="A338" s="11">
        <f t="shared" si="22"/>
        <v>0</v>
      </c>
      <c r="B338" s="2"/>
      <c r="C338" s="27"/>
      <c r="D338" s="49">
        <f>IF(ISNUMBER(C338),LOOKUP(C338,'工種番号'!$C$4:$C$55,'工種番号'!$D$4:$D$55),"")</f>
      </c>
      <c r="E338" s="55"/>
      <c r="F338" s="133"/>
      <c r="G338" s="148"/>
      <c r="H338" s="148"/>
      <c r="I338" s="149"/>
      <c r="J338" s="104"/>
      <c r="K338" s="77"/>
      <c r="L338" s="74"/>
      <c r="M338" s="53"/>
      <c r="N338" s="110">
        <f t="shared" si="24"/>
      </c>
      <c r="O338" s="111"/>
      <c r="P338" s="66"/>
      <c r="Q338" s="67"/>
      <c r="R338" s="40"/>
      <c r="S338" s="112">
        <f>IF(R338="","",LOOKUP(R338,'工種番号'!$C$4:$C$55,'工種番号'!$D$4:$D$55))</f>
      </c>
      <c r="T338" s="113"/>
      <c r="U338" s="114"/>
      <c r="V338" s="115"/>
      <c r="W338" s="33"/>
      <c r="X338" s="3"/>
    </row>
    <row r="339" spans="1:24" ht="21.75" customHeight="1">
      <c r="A339" s="11">
        <f t="shared" si="22"/>
        <v>0</v>
      </c>
      <c r="B339" s="2"/>
      <c r="C339" s="27"/>
      <c r="D339" s="49">
        <f>IF(ISNUMBER(C339),LOOKUP(C339,'工種番号'!$C$4:$C$55,'工種番号'!$D$4:$D$55),"")</f>
      </c>
      <c r="E339" s="55"/>
      <c r="F339" s="133"/>
      <c r="G339" s="148"/>
      <c r="H339" s="148"/>
      <c r="I339" s="149"/>
      <c r="J339" s="104"/>
      <c r="K339" s="77"/>
      <c r="L339" s="74"/>
      <c r="M339" s="53"/>
      <c r="N339" s="110">
        <f t="shared" si="24"/>
      </c>
      <c r="O339" s="111"/>
      <c r="P339" s="66"/>
      <c r="Q339" s="67"/>
      <c r="R339" s="40"/>
      <c r="S339" s="112">
        <f>IF(R339="","",LOOKUP(R339,'工種番号'!$C$4:$C$55,'工種番号'!$D$4:$D$55))</f>
      </c>
      <c r="T339" s="113"/>
      <c r="U339" s="114"/>
      <c r="V339" s="115"/>
      <c r="W339" s="33"/>
      <c r="X339" s="3"/>
    </row>
    <row r="340" spans="1:24" ht="21.75" customHeight="1">
      <c r="A340" s="11">
        <f t="shared" si="22"/>
        <v>0</v>
      </c>
      <c r="B340" s="2"/>
      <c r="C340" s="18"/>
      <c r="D340" s="49">
        <f>IF(ISNUMBER(C340),LOOKUP(C340,'工種番号'!$C$4:$C$55,'工種番号'!$D$4:$D$55),"")</f>
      </c>
      <c r="E340" s="55"/>
      <c r="F340" s="133"/>
      <c r="G340" s="148"/>
      <c r="H340" s="148"/>
      <c r="I340" s="149"/>
      <c r="J340" s="104"/>
      <c r="K340" s="77"/>
      <c r="L340" s="74"/>
      <c r="M340" s="53"/>
      <c r="N340" s="110">
        <f t="shared" si="24"/>
      </c>
      <c r="O340" s="111"/>
      <c r="P340" s="66"/>
      <c r="Q340" s="67"/>
      <c r="R340" s="40"/>
      <c r="S340" s="112">
        <f>IF(R340="","",LOOKUP(R340,'工種番号'!$C$4:$C$55,'工種番号'!$D$4:$D$55))</f>
      </c>
      <c r="T340" s="113"/>
      <c r="U340" s="114"/>
      <c r="V340" s="115"/>
      <c r="W340" s="33"/>
      <c r="X340" s="3"/>
    </row>
    <row r="341" spans="1:24" ht="21.75" customHeight="1">
      <c r="A341" s="11">
        <f t="shared" si="22"/>
        <v>0</v>
      </c>
      <c r="B341" s="2"/>
      <c r="C341" s="18"/>
      <c r="D341" s="49">
        <f>IF(ISNUMBER(C341),LOOKUP(C341,'工種番号'!$C$4:$C$55,'工種番号'!$D$4:$D$55),"")</f>
      </c>
      <c r="E341" s="55"/>
      <c r="F341" s="133"/>
      <c r="G341" s="148"/>
      <c r="H341" s="148"/>
      <c r="I341" s="149"/>
      <c r="J341" s="104"/>
      <c r="K341" s="77"/>
      <c r="L341" s="74"/>
      <c r="M341" s="53"/>
      <c r="N341" s="110">
        <f t="shared" si="24"/>
      </c>
      <c r="O341" s="111"/>
      <c r="P341" s="66"/>
      <c r="Q341" s="67"/>
      <c r="R341" s="40"/>
      <c r="S341" s="112">
        <f>IF(R341="","",LOOKUP(R341,'工種番号'!$C$4:$C$55,'工種番号'!$D$4:$D$55))</f>
      </c>
      <c r="T341" s="113"/>
      <c r="U341" s="114"/>
      <c r="V341" s="115"/>
      <c r="W341" s="33"/>
      <c r="X341" s="3"/>
    </row>
    <row r="342" spans="1:24" ht="21.75" customHeight="1">
      <c r="A342" s="11">
        <f t="shared" si="22"/>
        <v>0</v>
      </c>
      <c r="B342" s="2"/>
      <c r="C342" s="18"/>
      <c r="D342" s="49">
        <f>IF(ISNUMBER(C342),LOOKUP(C342,'工種番号'!$C$4:$C$55,'工種番号'!$D$4:$D$55),"")</f>
      </c>
      <c r="E342" s="55"/>
      <c r="F342" s="133"/>
      <c r="G342" s="148"/>
      <c r="H342" s="148"/>
      <c r="I342" s="149"/>
      <c r="J342" s="104"/>
      <c r="K342" s="77"/>
      <c r="L342" s="74"/>
      <c r="M342" s="53"/>
      <c r="N342" s="110">
        <f t="shared" si="24"/>
      </c>
      <c r="O342" s="111"/>
      <c r="P342" s="66"/>
      <c r="Q342" s="67"/>
      <c r="R342" s="40"/>
      <c r="S342" s="112">
        <f>IF(R342="","",LOOKUP(R342,'工種番号'!$C$4:$C$55,'工種番号'!$D$4:$D$55))</f>
      </c>
      <c r="T342" s="113"/>
      <c r="U342" s="114"/>
      <c r="V342" s="115"/>
      <c r="W342" s="33"/>
      <c r="X342" s="3"/>
    </row>
    <row r="343" spans="1:24" ht="21.75" customHeight="1">
      <c r="A343" s="11">
        <f t="shared" si="22"/>
        <v>0</v>
      </c>
      <c r="B343" s="2"/>
      <c r="C343" s="27"/>
      <c r="D343" s="49">
        <f>IF(ISNUMBER(C343),LOOKUP(C343,'工種番号'!$C$4:$C$55,'工種番号'!$D$4:$D$55),"")</f>
      </c>
      <c r="E343" s="55"/>
      <c r="F343" s="133"/>
      <c r="G343" s="148"/>
      <c r="H343" s="148"/>
      <c r="I343" s="149"/>
      <c r="J343" s="104"/>
      <c r="K343" s="77"/>
      <c r="L343" s="74"/>
      <c r="M343" s="53"/>
      <c r="N343" s="110">
        <f t="shared" si="24"/>
      </c>
      <c r="O343" s="111"/>
      <c r="P343" s="66"/>
      <c r="Q343" s="67"/>
      <c r="R343" s="40"/>
      <c r="S343" s="112">
        <f>IF(R343="","",LOOKUP(R343,'工種番号'!$C$4:$C$55,'工種番号'!$D$4:$D$55))</f>
      </c>
      <c r="T343" s="113"/>
      <c r="U343" s="114"/>
      <c r="V343" s="115"/>
      <c r="W343" s="33"/>
      <c r="X343" s="3"/>
    </row>
    <row r="344" spans="1:24" ht="21.75" customHeight="1">
      <c r="A344" s="11">
        <f t="shared" si="22"/>
        <v>0</v>
      </c>
      <c r="B344" s="2"/>
      <c r="C344" s="27"/>
      <c r="D344" s="49">
        <f>IF(ISNUMBER(C344),LOOKUP(C344,'工種番号'!$C$4:$C$55,'工種番号'!$D$4:$D$55),"")</f>
      </c>
      <c r="E344" s="55"/>
      <c r="F344" s="133"/>
      <c r="G344" s="148"/>
      <c r="H344" s="148"/>
      <c r="I344" s="149"/>
      <c r="J344" s="104"/>
      <c r="K344" s="77"/>
      <c r="L344" s="74"/>
      <c r="M344" s="53"/>
      <c r="N344" s="110">
        <f t="shared" si="24"/>
      </c>
      <c r="O344" s="111"/>
      <c r="P344" s="66"/>
      <c r="Q344" s="67"/>
      <c r="R344" s="40"/>
      <c r="S344" s="112">
        <f>IF(R344="","",LOOKUP(R344,'工種番号'!$C$4:$C$55,'工種番号'!$D$4:$D$55))</f>
      </c>
      <c r="T344" s="113"/>
      <c r="U344" s="114"/>
      <c r="V344" s="115"/>
      <c r="W344" s="33"/>
      <c r="X344" s="3"/>
    </row>
    <row r="345" spans="1:24" ht="21.75" customHeight="1" thickBot="1">
      <c r="A345" s="11">
        <f t="shared" si="22"/>
        <v>0</v>
      </c>
      <c r="B345" s="2"/>
      <c r="C345" s="18"/>
      <c r="D345" s="49">
        <f>IF(ISNUMBER(C345),LOOKUP(C345,'工種番号'!$C$4:$C$55,'工種番号'!$D$4:$D$55),"")</f>
      </c>
      <c r="E345" s="55"/>
      <c r="F345" s="133"/>
      <c r="G345" s="148"/>
      <c r="H345" s="148"/>
      <c r="I345" s="149"/>
      <c r="J345" s="104"/>
      <c r="K345" s="77"/>
      <c r="L345" s="74"/>
      <c r="M345" s="53"/>
      <c r="N345" s="110">
        <f t="shared" si="24"/>
      </c>
      <c r="O345" s="111"/>
      <c r="P345" s="66"/>
      <c r="Q345" s="67"/>
      <c r="R345" s="41"/>
      <c r="S345" s="116">
        <f>IF(R345="","",LOOKUP(R345,'工種番号'!$C$4:$C$55,'工種番号'!$D$4:$D$55))</f>
      </c>
      <c r="T345" s="117"/>
      <c r="U345" s="118"/>
      <c r="V345" s="119"/>
      <c r="W345" s="34"/>
      <c r="X345" s="3"/>
    </row>
    <row r="346" spans="1:24" ht="21.75" customHeight="1">
      <c r="A346" s="11"/>
      <c r="B346" s="2"/>
      <c r="C346" s="120" t="s">
        <v>10</v>
      </c>
      <c r="D346" s="121"/>
      <c r="E346" s="37" t="s">
        <v>15</v>
      </c>
      <c r="F346" s="120" t="s">
        <v>16</v>
      </c>
      <c r="G346" s="122"/>
      <c r="H346" s="122"/>
      <c r="I346" s="122"/>
      <c r="J346" s="83"/>
      <c r="K346" s="37" t="s">
        <v>17</v>
      </c>
      <c r="L346" s="37" t="s">
        <v>18</v>
      </c>
      <c r="M346" s="54" t="s">
        <v>19</v>
      </c>
      <c r="N346" s="123" t="s">
        <v>20</v>
      </c>
      <c r="O346" s="124"/>
      <c r="P346" s="68"/>
      <c r="Q346" s="67"/>
      <c r="R346" s="125" t="s">
        <v>21</v>
      </c>
      <c r="S346" s="126"/>
      <c r="T346" s="126"/>
      <c r="U346" s="127" t="s">
        <v>22</v>
      </c>
      <c r="V346" s="127"/>
      <c r="W346" s="128"/>
      <c r="X346" s="3"/>
    </row>
    <row r="347" spans="1:24" ht="21.75" customHeight="1">
      <c r="A347" s="11">
        <f aca="true" t="shared" si="25" ref="A347:A369">C347</f>
        <v>0</v>
      </c>
      <c r="B347" s="2"/>
      <c r="C347" s="18"/>
      <c r="D347" s="48">
        <f>IF(ISNUMBER(C347),LOOKUP(C347,'工種番号'!$C$4:$C$55,'工種番号'!$D$4:$D$55),"")</f>
      </c>
      <c r="E347" s="55"/>
      <c r="F347" s="133"/>
      <c r="G347" s="148"/>
      <c r="H347" s="148"/>
      <c r="I347" s="149"/>
      <c r="J347" s="104"/>
      <c r="K347" s="77"/>
      <c r="L347" s="74"/>
      <c r="M347" s="53"/>
      <c r="N347" s="110">
        <f aca="true" t="shared" si="26" ref="N347:N368">IF(ISBLANK(M347),"",ROUND(K347*M347,0))</f>
      </c>
      <c r="O347" s="111"/>
      <c r="P347" s="66"/>
      <c r="Q347" s="67"/>
      <c r="R347" s="38"/>
      <c r="S347" s="112">
        <f>IF(R347="","",LOOKUP(R347,'工種番号'!$C$4:$C$55,'工種番号'!$D$4:$D$55))</f>
      </c>
      <c r="T347" s="113"/>
      <c r="U347" s="114"/>
      <c r="V347" s="115"/>
      <c r="W347" s="33"/>
      <c r="X347" s="3"/>
    </row>
    <row r="348" spans="1:24" ht="21.75" customHeight="1">
      <c r="A348" s="11">
        <f t="shared" si="25"/>
        <v>0</v>
      </c>
      <c r="B348" s="2"/>
      <c r="C348" s="27"/>
      <c r="D348" s="49">
        <f>IF(ISNUMBER(C348),LOOKUP(C348,'工種番号'!$C$4:$C$55,'工種番号'!$D$4:$D$55),"")</f>
      </c>
      <c r="E348" s="55"/>
      <c r="F348" s="133"/>
      <c r="G348" s="148"/>
      <c r="H348" s="148"/>
      <c r="I348" s="149"/>
      <c r="J348" s="104"/>
      <c r="K348" s="77"/>
      <c r="L348" s="74"/>
      <c r="M348" s="53"/>
      <c r="N348" s="110">
        <f t="shared" si="26"/>
      </c>
      <c r="O348" s="111"/>
      <c r="P348" s="66"/>
      <c r="Q348" s="67"/>
      <c r="R348" s="38"/>
      <c r="S348" s="112">
        <f>IF(R348="","",LOOKUP(R348,'工種番号'!$C$4:$C$55,'工種番号'!$D$4:$D$55))</f>
      </c>
      <c r="T348" s="113"/>
      <c r="U348" s="114"/>
      <c r="V348" s="115"/>
      <c r="W348" s="33"/>
      <c r="X348" s="3"/>
    </row>
    <row r="349" spans="1:24" ht="21.75" customHeight="1">
      <c r="A349" s="11">
        <f t="shared" si="25"/>
        <v>0</v>
      </c>
      <c r="B349" s="2"/>
      <c r="C349" s="27"/>
      <c r="D349" s="49">
        <f>IF(ISNUMBER(C349),LOOKUP(C349,'工種番号'!$C$4:$C$55,'工種番号'!$D$4:$D$55),"")</f>
      </c>
      <c r="E349" s="55"/>
      <c r="F349" s="133"/>
      <c r="G349" s="148"/>
      <c r="H349" s="148"/>
      <c r="I349" s="149"/>
      <c r="J349" s="104"/>
      <c r="K349" s="77"/>
      <c r="L349" s="74"/>
      <c r="M349" s="53"/>
      <c r="N349" s="110">
        <f t="shared" si="26"/>
      </c>
      <c r="O349" s="111"/>
      <c r="P349" s="66"/>
      <c r="Q349" s="67"/>
      <c r="R349" s="38"/>
      <c r="S349" s="112">
        <f>IF(R349="","",LOOKUP(R349,'工種番号'!$C$4:$C$55,'工種番号'!$D$4:$D$55))</f>
      </c>
      <c r="T349" s="113"/>
      <c r="U349" s="114"/>
      <c r="V349" s="115"/>
      <c r="W349" s="33"/>
      <c r="X349" s="3"/>
    </row>
    <row r="350" spans="1:24" ht="21.75" customHeight="1">
      <c r="A350" s="11">
        <f t="shared" si="25"/>
        <v>0</v>
      </c>
      <c r="B350" s="2"/>
      <c r="C350" s="27"/>
      <c r="D350" s="49">
        <f>IF(ISNUMBER(C350),LOOKUP(C350,'工種番号'!$C$4:$C$55,'工種番号'!$D$4:$D$55),"")</f>
      </c>
      <c r="E350" s="55"/>
      <c r="F350" s="133"/>
      <c r="G350" s="148"/>
      <c r="H350" s="148"/>
      <c r="I350" s="149"/>
      <c r="J350" s="104"/>
      <c r="K350" s="77"/>
      <c r="L350" s="74"/>
      <c r="M350" s="53"/>
      <c r="N350" s="110">
        <f t="shared" si="26"/>
      </c>
      <c r="O350" s="111"/>
      <c r="P350" s="66"/>
      <c r="Q350" s="67"/>
      <c r="R350" s="39"/>
      <c r="S350" s="112">
        <f>IF(R350="","",LOOKUP(R350,'工種番号'!$C$4:$C$55,'工種番号'!$D$4:$D$55))</f>
      </c>
      <c r="T350" s="113"/>
      <c r="U350" s="114"/>
      <c r="V350" s="115"/>
      <c r="W350" s="33"/>
      <c r="X350" s="3"/>
    </row>
    <row r="351" spans="1:24" ht="21.75" customHeight="1">
      <c r="A351" s="11">
        <f t="shared" si="25"/>
        <v>0</v>
      </c>
      <c r="B351" s="2"/>
      <c r="C351" s="27"/>
      <c r="D351" s="49">
        <f>IF(ISNUMBER(C351),LOOKUP(C351,'工種番号'!$C$4:$C$55,'工種番号'!$D$4:$D$55),"")</f>
      </c>
      <c r="E351" s="55"/>
      <c r="F351" s="133"/>
      <c r="G351" s="148"/>
      <c r="H351" s="148"/>
      <c r="I351" s="149"/>
      <c r="J351" s="104"/>
      <c r="K351" s="77"/>
      <c r="L351" s="74"/>
      <c r="M351" s="53"/>
      <c r="N351" s="110">
        <f t="shared" si="26"/>
      </c>
      <c r="O351" s="111"/>
      <c r="P351" s="66"/>
      <c r="Q351" s="67"/>
      <c r="R351" s="39"/>
      <c r="S351" s="112">
        <f>IF(R351="","",LOOKUP(R351,'工種番号'!$C$4:$C$55,'工種番号'!$D$4:$D$55))</f>
      </c>
      <c r="T351" s="113"/>
      <c r="U351" s="114"/>
      <c r="V351" s="115"/>
      <c r="W351" s="33"/>
      <c r="X351" s="3"/>
    </row>
    <row r="352" spans="1:24" ht="21.75" customHeight="1">
      <c r="A352" s="11">
        <f t="shared" si="25"/>
        <v>0</v>
      </c>
      <c r="B352" s="2"/>
      <c r="C352" s="18"/>
      <c r="D352" s="49">
        <f>IF(ISNUMBER(C352),LOOKUP(C352,'工種番号'!$C$4:$C$55,'工種番号'!$D$4:$D$55),"")</f>
      </c>
      <c r="E352" s="55"/>
      <c r="F352" s="133"/>
      <c r="G352" s="148"/>
      <c r="H352" s="148"/>
      <c r="I352" s="149"/>
      <c r="J352" s="104"/>
      <c r="K352" s="77"/>
      <c r="L352" s="74"/>
      <c r="M352" s="53"/>
      <c r="N352" s="110">
        <f t="shared" si="26"/>
      </c>
      <c r="O352" s="111"/>
      <c r="P352" s="66"/>
      <c r="Q352" s="67"/>
      <c r="R352" s="39"/>
      <c r="S352" s="112">
        <f>IF(R352="","",LOOKUP(R352,'工種番号'!$C$4:$C$55,'工種番号'!$D$4:$D$55))</f>
      </c>
      <c r="T352" s="113"/>
      <c r="U352" s="114"/>
      <c r="V352" s="115"/>
      <c r="W352" s="33"/>
      <c r="X352" s="3"/>
    </row>
    <row r="353" spans="1:24" ht="21.75" customHeight="1">
      <c r="A353" s="11">
        <f t="shared" si="25"/>
        <v>0</v>
      </c>
      <c r="B353" s="2"/>
      <c r="C353" s="27"/>
      <c r="D353" s="49">
        <f>IF(ISNUMBER(C353),LOOKUP(C353,'工種番号'!$C$4:$C$55,'工種番号'!$D$4:$D$55),"")</f>
      </c>
      <c r="E353" s="55"/>
      <c r="F353" s="133"/>
      <c r="G353" s="148"/>
      <c r="H353" s="148"/>
      <c r="I353" s="149"/>
      <c r="J353" s="104"/>
      <c r="K353" s="77"/>
      <c r="L353" s="74"/>
      <c r="M353" s="53"/>
      <c r="N353" s="110">
        <f t="shared" si="26"/>
      </c>
      <c r="O353" s="111"/>
      <c r="P353" s="66"/>
      <c r="Q353" s="67"/>
      <c r="R353" s="39"/>
      <c r="S353" s="112">
        <f>IF(R353="","",LOOKUP(R353,'工種番号'!$C$4:$C$55,'工種番号'!$D$4:$D$55))</f>
      </c>
      <c r="T353" s="113"/>
      <c r="U353" s="114"/>
      <c r="V353" s="115"/>
      <c r="W353" s="33"/>
      <c r="X353" s="3"/>
    </row>
    <row r="354" spans="1:24" ht="21.75" customHeight="1">
      <c r="A354" s="11">
        <f t="shared" si="25"/>
        <v>0</v>
      </c>
      <c r="B354" s="2"/>
      <c r="C354" s="27"/>
      <c r="D354" s="49">
        <f>IF(ISNUMBER(C354),LOOKUP(C354,'工種番号'!$C$4:$C$55,'工種番号'!$D$4:$D$55),"")</f>
      </c>
      <c r="E354" s="55"/>
      <c r="F354" s="133"/>
      <c r="G354" s="148"/>
      <c r="H354" s="148"/>
      <c r="I354" s="149"/>
      <c r="J354" s="104"/>
      <c r="K354" s="77"/>
      <c r="L354" s="74"/>
      <c r="M354" s="53"/>
      <c r="N354" s="110">
        <f t="shared" si="26"/>
      </c>
      <c r="O354" s="111"/>
      <c r="P354" s="66"/>
      <c r="Q354" s="67"/>
      <c r="R354" s="39"/>
      <c r="S354" s="112">
        <f>IF(R354="","",LOOKUP(R354,'工種番号'!$C$4:$C$55,'工種番号'!$D$4:$D$55))</f>
      </c>
      <c r="T354" s="113"/>
      <c r="U354" s="114"/>
      <c r="V354" s="115"/>
      <c r="W354" s="33"/>
      <c r="X354" s="3"/>
    </row>
    <row r="355" spans="1:24" ht="21.75" customHeight="1">
      <c r="A355" s="11">
        <f t="shared" si="25"/>
        <v>0</v>
      </c>
      <c r="B355" s="2"/>
      <c r="C355" s="27"/>
      <c r="D355" s="49">
        <f>IF(ISNUMBER(C355),LOOKUP(C355,'工種番号'!$C$4:$C$55,'工種番号'!$D$4:$D$55),"")</f>
      </c>
      <c r="E355" s="55"/>
      <c r="F355" s="133"/>
      <c r="G355" s="148"/>
      <c r="H355" s="148"/>
      <c r="I355" s="149"/>
      <c r="J355" s="104"/>
      <c r="K355" s="77"/>
      <c r="L355" s="74"/>
      <c r="M355" s="53"/>
      <c r="N355" s="110">
        <f t="shared" si="26"/>
      </c>
      <c r="O355" s="111"/>
      <c r="P355" s="66"/>
      <c r="Q355" s="67"/>
      <c r="R355" s="39"/>
      <c r="S355" s="112">
        <f>IF(R355="","",LOOKUP(R355,'工種番号'!$C$4:$C$55,'工種番号'!$D$4:$D$55))</f>
      </c>
      <c r="T355" s="113"/>
      <c r="U355" s="114"/>
      <c r="V355" s="115"/>
      <c r="W355" s="33"/>
      <c r="X355" s="3"/>
    </row>
    <row r="356" spans="1:24" ht="21.75" customHeight="1">
      <c r="A356" s="11">
        <f t="shared" si="25"/>
        <v>0</v>
      </c>
      <c r="B356" s="2"/>
      <c r="C356" s="27"/>
      <c r="D356" s="49">
        <f>IF(ISNUMBER(C356),LOOKUP(C356,'工種番号'!$C$4:$C$55,'工種番号'!$D$4:$D$55),"")</f>
      </c>
      <c r="E356" s="55"/>
      <c r="F356" s="133"/>
      <c r="G356" s="148"/>
      <c r="H356" s="148"/>
      <c r="I356" s="149"/>
      <c r="J356" s="104"/>
      <c r="K356" s="77"/>
      <c r="L356" s="74"/>
      <c r="M356" s="53"/>
      <c r="N356" s="110">
        <f t="shared" si="26"/>
      </c>
      <c r="O356" s="111"/>
      <c r="P356" s="66"/>
      <c r="Q356" s="67"/>
      <c r="R356" s="40"/>
      <c r="S356" s="112">
        <f>IF(R356="","",LOOKUP(R356,'工種番号'!$C$4:$C$55,'工種番号'!$D$4:$D$55))</f>
      </c>
      <c r="T356" s="113"/>
      <c r="U356" s="114"/>
      <c r="V356" s="115"/>
      <c r="W356" s="33"/>
      <c r="X356" s="3"/>
    </row>
    <row r="357" spans="1:24" ht="21.75" customHeight="1">
      <c r="A357" s="11">
        <f t="shared" si="25"/>
        <v>0</v>
      </c>
      <c r="B357" s="2"/>
      <c r="C357" s="18"/>
      <c r="D357" s="49">
        <f>IF(ISNUMBER(C357),LOOKUP(C357,'工種番号'!$C$4:$C$55,'工種番号'!$D$4:$D$55),"")</f>
      </c>
      <c r="E357" s="55"/>
      <c r="F357" s="133"/>
      <c r="G357" s="148"/>
      <c r="H357" s="148"/>
      <c r="I357" s="149"/>
      <c r="J357" s="104"/>
      <c r="K357" s="77"/>
      <c r="L357" s="74"/>
      <c r="M357" s="53"/>
      <c r="N357" s="110">
        <f t="shared" si="26"/>
      </c>
      <c r="O357" s="111"/>
      <c r="P357" s="66"/>
      <c r="Q357" s="67"/>
      <c r="R357" s="40"/>
      <c r="S357" s="112">
        <f>IF(R357="","",LOOKUP(R357,'工種番号'!$C$4:$C$55,'工種番号'!$D$4:$D$55))</f>
      </c>
      <c r="T357" s="113"/>
      <c r="U357" s="114"/>
      <c r="V357" s="115"/>
      <c r="W357" s="33"/>
      <c r="X357" s="3"/>
    </row>
    <row r="358" spans="1:24" ht="21.75" customHeight="1">
      <c r="A358" s="11">
        <f t="shared" si="25"/>
        <v>0</v>
      </c>
      <c r="B358" s="2"/>
      <c r="C358" s="18"/>
      <c r="D358" s="49">
        <f>IF(ISNUMBER(C358),LOOKUP(C358,'工種番号'!$C$4:$C$55,'工種番号'!$D$4:$D$55),"")</f>
      </c>
      <c r="E358" s="55"/>
      <c r="F358" s="133"/>
      <c r="G358" s="148"/>
      <c r="H358" s="148"/>
      <c r="I358" s="149"/>
      <c r="J358" s="104"/>
      <c r="K358" s="77"/>
      <c r="L358" s="74"/>
      <c r="M358" s="53"/>
      <c r="N358" s="110">
        <f t="shared" si="26"/>
      </c>
      <c r="O358" s="111"/>
      <c r="P358" s="66"/>
      <c r="Q358" s="67"/>
      <c r="R358" s="40"/>
      <c r="S358" s="112">
        <f>IF(R358="","",LOOKUP(R358,'工種番号'!$C$4:$C$55,'工種番号'!$D$4:$D$55))</f>
      </c>
      <c r="T358" s="113"/>
      <c r="U358" s="114"/>
      <c r="V358" s="115"/>
      <c r="W358" s="33"/>
      <c r="X358" s="3"/>
    </row>
    <row r="359" spans="1:24" ht="21.75" customHeight="1">
      <c r="A359" s="11">
        <f t="shared" si="25"/>
        <v>0</v>
      </c>
      <c r="B359" s="2"/>
      <c r="C359" s="27"/>
      <c r="D359" s="49">
        <f>IF(ISNUMBER(C359),LOOKUP(C359,'工種番号'!$C$4:$C$55,'工種番号'!$D$4:$D$55),"")</f>
      </c>
      <c r="E359" s="55"/>
      <c r="F359" s="133"/>
      <c r="G359" s="148"/>
      <c r="H359" s="148"/>
      <c r="I359" s="149"/>
      <c r="J359" s="104"/>
      <c r="K359" s="77"/>
      <c r="L359" s="74"/>
      <c r="M359" s="53"/>
      <c r="N359" s="110">
        <f t="shared" si="26"/>
      </c>
      <c r="O359" s="111"/>
      <c r="P359" s="66"/>
      <c r="Q359" s="67"/>
      <c r="R359" s="40"/>
      <c r="S359" s="112">
        <f>IF(R359="","",LOOKUP(R359,'工種番号'!$C$4:$C$55,'工種番号'!$D$4:$D$55))</f>
      </c>
      <c r="T359" s="113"/>
      <c r="U359" s="114"/>
      <c r="V359" s="115"/>
      <c r="W359" s="33"/>
      <c r="X359" s="3"/>
    </row>
    <row r="360" spans="1:24" ht="21.75" customHeight="1">
      <c r="A360" s="11">
        <f t="shared" si="25"/>
        <v>0</v>
      </c>
      <c r="B360" s="2"/>
      <c r="C360" s="27"/>
      <c r="D360" s="49">
        <f>IF(ISNUMBER(C360),LOOKUP(C360,'工種番号'!$C$4:$C$55,'工種番号'!$D$4:$D$55),"")</f>
      </c>
      <c r="E360" s="55"/>
      <c r="F360" s="133"/>
      <c r="G360" s="148"/>
      <c r="H360" s="148"/>
      <c r="I360" s="149"/>
      <c r="J360" s="104"/>
      <c r="K360" s="77"/>
      <c r="L360" s="74"/>
      <c r="M360" s="53"/>
      <c r="N360" s="110">
        <f t="shared" si="26"/>
      </c>
      <c r="O360" s="111"/>
      <c r="P360" s="66"/>
      <c r="Q360" s="67"/>
      <c r="R360" s="40"/>
      <c r="S360" s="112">
        <f>IF(R360="","",LOOKUP(R360,'工種番号'!$C$4:$C$55,'工種番号'!$D$4:$D$55))</f>
      </c>
      <c r="T360" s="113"/>
      <c r="U360" s="114"/>
      <c r="V360" s="115"/>
      <c r="W360" s="33"/>
      <c r="X360" s="3"/>
    </row>
    <row r="361" spans="1:24" ht="21.75" customHeight="1">
      <c r="A361" s="11">
        <f t="shared" si="25"/>
        <v>0</v>
      </c>
      <c r="B361" s="2"/>
      <c r="C361" s="27"/>
      <c r="D361" s="49">
        <f>IF(ISNUMBER(C361),LOOKUP(C361,'工種番号'!$C$4:$C$55,'工種番号'!$D$4:$D$55),"")</f>
      </c>
      <c r="E361" s="55"/>
      <c r="F361" s="133"/>
      <c r="G361" s="148"/>
      <c r="H361" s="148"/>
      <c r="I361" s="149"/>
      <c r="J361" s="104"/>
      <c r="K361" s="77"/>
      <c r="L361" s="74"/>
      <c r="M361" s="53"/>
      <c r="N361" s="110">
        <f t="shared" si="26"/>
      </c>
      <c r="O361" s="111"/>
      <c r="P361" s="66"/>
      <c r="Q361" s="67"/>
      <c r="R361" s="40"/>
      <c r="S361" s="112">
        <f>IF(R361="","",LOOKUP(R361,'工種番号'!$C$4:$C$55,'工種番号'!$D$4:$D$55))</f>
      </c>
      <c r="T361" s="113"/>
      <c r="U361" s="114"/>
      <c r="V361" s="115"/>
      <c r="W361" s="33"/>
      <c r="X361" s="3"/>
    </row>
    <row r="362" spans="1:24" ht="21.75" customHeight="1">
      <c r="A362" s="11">
        <f t="shared" si="25"/>
        <v>0</v>
      </c>
      <c r="B362" s="2"/>
      <c r="C362" s="27"/>
      <c r="D362" s="49">
        <f>IF(ISNUMBER(C362),LOOKUP(C362,'工種番号'!$C$4:$C$55,'工種番号'!$D$4:$D$55),"")</f>
      </c>
      <c r="E362" s="55"/>
      <c r="F362" s="133"/>
      <c r="G362" s="148"/>
      <c r="H362" s="148"/>
      <c r="I362" s="149"/>
      <c r="J362" s="104"/>
      <c r="K362" s="77"/>
      <c r="L362" s="74"/>
      <c r="M362" s="53"/>
      <c r="N362" s="110">
        <f t="shared" si="26"/>
      </c>
      <c r="O362" s="111"/>
      <c r="P362" s="66"/>
      <c r="Q362" s="67"/>
      <c r="R362" s="40"/>
      <c r="S362" s="112">
        <f>IF(R362="","",LOOKUP(R362,'工種番号'!$C$4:$C$55,'工種番号'!$D$4:$D$55))</f>
      </c>
      <c r="T362" s="113"/>
      <c r="U362" s="114"/>
      <c r="V362" s="115"/>
      <c r="W362" s="33"/>
      <c r="X362" s="3"/>
    </row>
    <row r="363" spans="1:24" ht="21.75" customHeight="1">
      <c r="A363" s="11">
        <f t="shared" si="25"/>
        <v>0</v>
      </c>
      <c r="B363" s="2"/>
      <c r="C363" s="27"/>
      <c r="D363" s="49">
        <f>IF(ISNUMBER(C363),LOOKUP(C363,'工種番号'!$C$4:$C$55,'工種番号'!$D$4:$D$55),"")</f>
      </c>
      <c r="E363" s="55"/>
      <c r="F363" s="133"/>
      <c r="G363" s="148"/>
      <c r="H363" s="148"/>
      <c r="I363" s="149"/>
      <c r="J363" s="104"/>
      <c r="K363" s="77"/>
      <c r="L363" s="74"/>
      <c r="M363" s="53"/>
      <c r="N363" s="110">
        <f t="shared" si="26"/>
      </c>
      <c r="O363" s="111"/>
      <c r="P363" s="66"/>
      <c r="Q363" s="67"/>
      <c r="R363" s="40"/>
      <c r="S363" s="112">
        <f>IF(R363="","",LOOKUP(R363,'工種番号'!$C$4:$C$55,'工種番号'!$D$4:$D$55))</f>
      </c>
      <c r="T363" s="113"/>
      <c r="U363" s="114"/>
      <c r="V363" s="115"/>
      <c r="W363" s="33"/>
      <c r="X363" s="3"/>
    </row>
    <row r="364" spans="1:24" ht="21.75" customHeight="1">
      <c r="A364" s="11">
        <f t="shared" si="25"/>
        <v>0</v>
      </c>
      <c r="B364" s="2"/>
      <c r="C364" s="18"/>
      <c r="D364" s="49">
        <f>IF(ISNUMBER(C364),LOOKUP(C364,'工種番号'!$C$4:$C$55,'工種番号'!$D$4:$D$55),"")</f>
      </c>
      <c r="E364" s="55"/>
      <c r="F364" s="133"/>
      <c r="G364" s="148"/>
      <c r="H364" s="148"/>
      <c r="I364" s="149"/>
      <c r="J364" s="104"/>
      <c r="K364" s="77"/>
      <c r="L364" s="74"/>
      <c r="M364" s="53"/>
      <c r="N364" s="110">
        <f t="shared" si="26"/>
      </c>
      <c r="O364" s="111"/>
      <c r="P364" s="66"/>
      <c r="Q364" s="67"/>
      <c r="R364" s="40"/>
      <c r="S364" s="112">
        <f>IF(R364="","",LOOKUP(R364,'工種番号'!$C$4:$C$55,'工種番号'!$D$4:$D$55))</f>
      </c>
      <c r="T364" s="113"/>
      <c r="U364" s="114"/>
      <c r="V364" s="115"/>
      <c r="W364" s="33"/>
      <c r="X364" s="3"/>
    </row>
    <row r="365" spans="1:24" ht="21.75" customHeight="1">
      <c r="A365" s="11">
        <f t="shared" si="25"/>
        <v>0</v>
      </c>
      <c r="B365" s="2"/>
      <c r="C365" s="18"/>
      <c r="D365" s="49">
        <f>IF(ISNUMBER(C365),LOOKUP(C365,'工種番号'!$C$4:$C$55,'工種番号'!$D$4:$D$55),"")</f>
      </c>
      <c r="E365" s="55"/>
      <c r="F365" s="133"/>
      <c r="G365" s="148"/>
      <c r="H365" s="148"/>
      <c r="I365" s="149"/>
      <c r="J365" s="104"/>
      <c r="K365" s="77"/>
      <c r="L365" s="74"/>
      <c r="M365" s="53"/>
      <c r="N365" s="110">
        <f t="shared" si="26"/>
      </c>
      <c r="O365" s="111"/>
      <c r="P365" s="66"/>
      <c r="Q365" s="67"/>
      <c r="R365" s="40"/>
      <c r="S365" s="112">
        <f>IF(R365="","",LOOKUP(R365,'工種番号'!$C$4:$C$55,'工種番号'!$D$4:$D$55))</f>
      </c>
      <c r="T365" s="113"/>
      <c r="U365" s="114"/>
      <c r="V365" s="115"/>
      <c r="W365" s="33"/>
      <c r="X365" s="3"/>
    </row>
    <row r="366" spans="1:24" ht="21.75" customHeight="1">
      <c r="A366" s="11">
        <f t="shared" si="25"/>
        <v>0</v>
      </c>
      <c r="B366" s="2"/>
      <c r="C366" s="18"/>
      <c r="D366" s="49">
        <f>IF(ISNUMBER(C366),LOOKUP(C366,'工種番号'!$C$4:$C$55,'工種番号'!$D$4:$D$55),"")</f>
      </c>
      <c r="E366" s="55"/>
      <c r="F366" s="133"/>
      <c r="G366" s="148"/>
      <c r="H366" s="148"/>
      <c r="I366" s="149"/>
      <c r="J366" s="104"/>
      <c r="K366" s="77"/>
      <c r="L366" s="74"/>
      <c r="M366" s="53"/>
      <c r="N366" s="110">
        <f t="shared" si="26"/>
      </c>
      <c r="O366" s="111"/>
      <c r="P366" s="66"/>
      <c r="Q366" s="67"/>
      <c r="R366" s="40"/>
      <c r="S366" s="112">
        <f>IF(R366="","",LOOKUP(R366,'工種番号'!$C$4:$C$55,'工種番号'!$D$4:$D$55))</f>
      </c>
      <c r="T366" s="113"/>
      <c r="U366" s="114"/>
      <c r="V366" s="115"/>
      <c r="W366" s="33"/>
      <c r="X366" s="3"/>
    </row>
    <row r="367" spans="1:24" ht="21.75" customHeight="1">
      <c r="A367" s="11">
        <f t="shared" si="25"/>
        <v>0</v>
      </c>
      <c r="B367" s="2"/>
      <c r="C367" s="27"/>
      <c r="D367" s="49">
        <f>IF(ISNUMBER(C367),LOOKUP(C367,'工種番号'!$C$4:$C$55,'工種番号'!$D$4:$D$55),"")</f>
      </c>
      <c r="E367" s="55"/>
      <c r="F367" s="133"/>
      <c r="G367" s="148"/>
      <c r="H367" s="148"/>
      <c r="I367" s="149"/>
      <c r="J367" s="104"/>
      <c r="K367" s="77"/>
      <c r="L367" s="74"/>
      <c r="M367" s="53"/>
      <c r="N367" s="110">
        <f t="shared" si="26"/>
      </c>
      <c r="O367" s="111"/>
      <c r="P367" s="66"/>
      <c r="Q367" s="67"/>
      <c r="R367" s="40"/>
      <c r="S367" s="112">
        <f>IF(R367="","",LOOKUP(R367,'工種番号'!$C$4:$C$55,'工種番号'!$D$4:$D$55))</f>
      </c>
      <c r="T367" s="113"/>
      <c r="U367" s="114"/>
      <c r="V367" s="115"/>
      <c r="W367" s="33"/>
      <c r="X367" s="3"/>
    </row>
    <row r="368" spans="1:24" ht="21.75" customHeight="1">
      <c r="A368" s="11">
        <f t="shared" si="25"/>
        <v>0</v>
      </c>
      <c r="B368" s="2"/>
      <c r="C368" s="27"/>
      <c r="D368" s="49">
        <f>IF(ISNUMBER(C368),LOOKUP(C368,'工種番号'!$C$4:$C$55,'工種番号'!$D$4:$D$55),"")</f>
      </c>
      <c r="E368" s="55"/>
      <c r="F368" s="133"/>
      <c r="G368" s="148"/>
      <c r="H368" s="148"/>
      <c r="I368" s="149"/>
      <c r="J368" s="104"/>
      <c r="K368" s="77"/>
      <c r="L368" s="74"/>
      <c r="M368" s="53"/>
      <c r="N368" s="110">
        <f t="shared" si="26"/>
      </c>
      <c r="O368" s="111"/>
      <c r="P368" s="66"/>
      <c r="Q368" s="67"/>
      <c r="R368" s="40"/>
      <c r="S368" s="112">
        <f>IF(R368="","",LOOKUP(R368,'工種番号'!$C$4:$C$55,'工種番号'!$D$4:$D$55))</f>
      </c>
      <c r="T368" s="113"/>
      <c r="U368" s="114"/>
      <c r="V368" s="115"/>
      <c r="W368" s="33"/>
      <c r="X368" s="3"/>
    </row>
    <row r="369" spans="1:24" ht="21.75" customHeight="1" thickBot="1">
      <c r="A369" s="11">
        <f t="shared" si="25"/>
        <v>0</v>
      </c>
      <c r="B369" s="2"/>
      <c r="C369" s="18"/>
      <c r="D369" s="49">
        <f>IF(ISNUMBER(C369),LOOKUP(C369,'工種番号'!$C$4:$C$55,'工種番号'!$D$4:$D$55),"")</f>
      </c>
      <c r="E369" s="55"/>
      <c r="F369" s="133"/>
      <c r="G369" s="148"/>
      <c r="H369" s="148"/>
      <c r="I369" s="149"/>
      <c r="J369" s="104"/>
      <c r="K369" s="77"/>
      <c r="L369" s="74"/>
      <c r="M369" s="53"/>
      <c r="N369" s="110">
        <f>IF(ISBLANK(M369),"",ROUND(K369*M369,0))</f>
      </c>
      <c r="O369" s="111"/>
      <c r="P369" s="66"/>
      <c r="Q369" s="67"/>
      <c r="R369" s="41"/>
      <c r="S369" s="116">
        <f>IF(R369="","",LOOKUP(R369,'工種番号'!$C$4:$C$55,'工種番号'!$D$4:$D$55))</f>
      </c>
      <c r="T369" s="117"/>
      <c r="U369" s="118"/>
      <c r="V369" s="119"/>
      <c r="W369" s="34"/>
      <c r="X369" s="3"/>
    </row>
    <row r="370" spans="3:4" ht="12" hidden="1">
      <c r="C370" s="18">
        <v>50</v>
      </c>
      <c r="D370" s="49" t="str">
        <f>IF(ISNUMBER(C370),LOOKUP(C370,'工種番号'!$C$4:$C$55,'工種番号'!$D$4:$D$55),"")</f>
        <v>消費税 10%</v>
      </c>
    </row>
    <row r="371" ht="12" hidden="1">
      <c r="C371" s="4">
        <v>51</v>
      </c>
    </row>
  </sheetData>
  <sheetProtection/>
  <mergeCells count="1458">
    <mergeCell ref="S16:W16"/>
    <mergeCell ref="S17:W17"/>
    <mergeCell ref="E16:J16"/>
    <mergeCell ref="C13:I14"/>
    <mergeCell ref="C6:W6"/>
    <mergeCell ref="K12:L12"/>
    <mergeCell ref="K13:L13"/>
    <mergeCell ref="K14:L14"/>
    <mergeCell ref="K15:L15"/>
    <mergeCell ref="K16:L16"/>
    <mergeCell ref="S13:W13"/>
    <mergeCell ref="S14:W14"/>
    <mergeCell ref="S15:W15"/>
    <mergeCell ref="N15:O15"/>
    <mergeCell ref="V7:V10"/>
    <mergeCell ref="T7:T10"/>
    <mergeCell ref="N13:O13"/>
    <mergeCell ref="N14:O14"/>
    <mergeCell ref="S12:W12"/>
    <mergeCell ref="C3:D3"/>
    <mergeCell ref="R7:R10"/>
    <mergeCell ref="F3:I3"/>
    <mergeCell ref="R3:T3"/>
    <mergeCell ref="N3:P3"/>
    <mergeCell ref="E8:H8"/>
    <mergeCell ref="S7:S10"/>
    <mergeCell ref="N138:O138"/>
    <mergeCell ref="S138:T138"/>
    <mergeCell ref="U138:V138"/>
    <mergeCell ref="N136:O136"/>
    <mergeCell ref="S136:T136"/>
    <mergeCell ref="U136:V136"/>
    <mergeCell ref="N137:O137"/>
    <mergeCell ref="S137:T137"/>
    <mergeCell ref="U137:V137"/>
    <mergeCell ref="N134:O134"/>
    <mergeCell ref="S134:T134"/>
    <mergeCell ref="U134:V134"/>
    <mergeCell ref="N135:O135"/>
    <mergeCell ref="S135:T135"/>
    <mergeCell ref="U135:V135"/>
    <mergeCell ref="N132:O132"/>
    <mergeCell ref="S132:T132"/>
    <mergeCell ref="U132:V132"/>
    <mergeCell ref="N133:O133"/>
    <mergeCell ref="S133:T133"/>
    <mergeCell ref="U133:V133"/>
    <mergeCell ref="N129:O129"/>
    <mergeCell ref="S129:T129"/>
    <mergeCell ref="U129:V129"/>
    <mergeCell ref="N130:O130"/>
    <mergeCell ref="N131:O131"/>
    <mergeCell ref="S131:T131"/>
    <mergeCell ref="U131:V131"/>
    <mergeCell ref="U130:W130"/>
    <mergeCell ref="R130:T130"/>
    <mergeCell ref="N127:O127"/>
    <mergeCell ref="S127:T127"/>
    <mergeCell ref="U127:V127"/>
    <mergeCell ref="N128:O128"/>
    <mergeCell ref="S128:T128"/>
    <mergeCell ref="U128:V128"/>
    <mergeCell ref="N125:O125"/>
    <mergeCell ref="S125:T125"/>
    <mergeCell ref="U125:V125"/>
    <mergeCell ref="N126:O126"/>
    <mergeCell ref="S126:T126"/>
    <mergeCell ref="U126:V126"/>
    <mergeCell ref="N123:O123"/>
    <mergeCell ref="S123:T123"/>
    <mergeCell ref="U123:V123"/>
    <mergeCell ref="N124:O124"/>
    <mergeCell ref="S124:T124"/>
    <mergeCell ref="U124:V124"/>
    <mergeCell ref="N121:O121"/>
    <mergeCell ref="S121:T121"/>
    <mergeCell ref="U121:V121"/>
    <mergeCell ref="N122:O122"/>
    <mergeCell ref="S122:T122"/>
    <mergeCell ref="U122:V122"/>
    <mergeCell ref="N119:O119"/>
    <mergeCell ref="S119:T119"/>
    <mergeCell ref="U119:V119"/>
    <mergeCell ref="N120:O120"/>
    <mergeCell ref="S120:T120"/>
    <mergeCell ref="U120:V120"/>
    <mergeCell ref="N117:O117"/>
    <mergeCell ref="S117:T117"/>
    <mergeCell ref="U117:V117"/>
    <mergeCell ref="N118:O118"/>
    <mergeCell ref="S118:T118"/>
    <mergeCell ref="U118:V118"/>
    <mergeCell ref="N115:O115"/>
    <mergeCell ref="S115:T115"/>
    <mergeCell ref="U115:V115"/>
    <mergeCell ref="N116:O116"/>
    <mergeCell ref="S116:T116"/>
    <mergeCell ref="U116:V116"/>
    <mergeCell ref="N113:O113"/>
    <mergeCell ref="S113:T113"/>
    <mergeCell ref="U113:V113"/>
    <mergeCell ref="N114:O114"/>
    <mergeCell ref="S114:T114"/>
    <mergeCell ref="U114:V114"/>
    <mergeCell ref="N111:O111"/>
    <mergeCell ref="S111:T111"/>
    <mergeCell ref="U111:V111"/>
    <mergeCell ref="N112:O112"/>
    <mergeCell ref="S112:T112"/>
    <mergeCell ref="U112:V112"/>
    <mergeCell ref="N109:O109"/>
    <mergeCell ref="S109:T109"/>
    <mergeCell ref="U109:V109"/>
    <mergeCell ref="N110:O110"/>
    <mergeCell ref="S110:T110"/>
    <mergeCell ref="U110:V110"/>
    <mergeCell ref="N108:O108"/>
    <mergeCell ref="S108:T108"/>
    <mergeCell ref="U108:V108"/>
    <mergeCell ref="R106:T106"/>
    <mergeCell ref="U106:W106"/>
    <mergeCell ref="N106:O106"/>
    <mergeCell ref="N107:O107"/>
    <mergeCell ref="S107:T107"/>
    <mergeCell ref="U107:V107"/>
    <mergeCell ref="N104:O104"/>
    <mergeCell ref="S104:T104"/>
    <mergeCell ref="U104:V104"/>
    <mergeCell ref="N105:O105"/>
    <mergeCell ref="S105:T105"/>
    <mergeCell ref="U105:V105"/>
    <mergeCell ref="N102:O102"/>
    <mergeCell ref="S102:T102"/>
    <mergeCell ref="U102:V102"/>
    <mergeCell ref="N103:O103"/>
    <mergeCell ref="S103:T103"/>
    <mergeCell ref="U103:V103"/>
    <mergeCell ref="N100:O100"/>
    <mergeCell ref="S100:T100"/>
    <mergeCell ref="U100:V100"/>
    <mergeCell ref="N101:O101"/>
    <mergeCell ref="S101:T101"/>
    <mergeCell ref="U101:V101"/>
    <mergeCell ref="N98:O98"/>
    <mergeCell ref="S98:T98"/>
    <mergeCell ref="U98:V98"/>
    <mergeCell ref="N99:O99"/>
    <mergeCell ref="S99:T99"/>
    <mergeCell ref="U99:V99"/>
    <mergeCell ref="N96:O96"/>
    <mergeCell ref="S96:T96"/>
    <mergeCell ref="U96:V96"/>
    <mergeCell ref="N97:O97"/>
    <mergeCell ref="S97:T97"/>
    <mergeCell ref="U97:V97"/>
    <mergeCell ref="N94:O94"/>
    <mergeCell ref="S94:T94"/>
    <mergeCell ref="U94:V94"/>
    <mergeCell ref="N95:O95"/>
    <mergeCell ref="S95:T95"/>
    <mergeCell ref="U95:V95"/>
    <mergeCell ref="N92:O92"/>
    <mergeCell ref="S92:T92"/>
    <mergeCell ref="U92:V92"/>
    <mergeCell ref="N93:O93"/>
    <mergeCell ref="S93:T93"/>
    <mergeCell ref="U93:V93"/>
    <mergeCell ref="N90:O90"/>
    <mergeCell ref="S90:T90"/>
    <mergeCell ref="U90:V90"/>
    <mergeCell ref="N91:O91"/>
    <mergeCell ref="S91:T91"/>
    <mergeCell ref="U91:V91"/>
    <mergeCell ref="N88:O88"/>
    <mergeCell ref="S88:T88"/>
    <mergeCell ref="U88:V88"/>
    <mergeCell ref="N89:O89"/>
    <mergeCell ref="S89:T89"/>
    <mergeCell ref="U89:V89"/>
    <mergeCell ref="N86:O86"/>
    <mergeCell ref="S86:T86"/>
    <mergeCell ref="U86:V86"/>
    <mergeCell ref="N87:O87"/>
    <mergeCell ref="S87:T87"/>
    <mergeCell ref="U87:V87"/>
    <mergeCell ref="N84:O84"/>
    <mergeCell ref="S84:T84"/>
    <mergeCell ref="U84:V84"/>
    <mergeCell ref="N85:O85"/>
    <mergeCell ref="S85:T85"/>
    <mergeCell ref="U85:V85"/>
    <mergeCell ref="N81:O81"/>
    <mergeCell ref="S81:T81"/>
    <mergeCell ref="U81:V81"/>
    <mergeCell ref="N82:O82"/>
    <mergeCell ref="N83:O83"/>
    <mergeCell ref="S83:T83"/>
    <mergeCell ref="U83:V83"/>
    <mergeCell ref="R82:T82"/>
    <mergeCell ref="U82:W82"/>
    <mergeCell ref="N79:O79"/>
    <mergeCell ref="S79:T79"/>
    <mergeCell ref="U79:V79"/>
    <mergeCell ref="N80:O80"/>
    <mergeCell ref="S80:T80"/>
    <mergeCell ref="U80:V80"/>
    <mergeCell ref="N77:O77"/>
    <mergeCell ref="S77:T77"/>
    <mergeCell ref="U77:V77"/>
    <mergeCell ref="N78:O78"/>
    <mergeCell ref="S78:T78"/>
    <mergeCell ref="U78:V78"/>
    <mergeCell ref="N75:O75"/>
    <mergeCell ref="S75:T75"/>
    <mergeCell ref="U75:V75"/>
    <mergeCell ref="N76:O76"/>
    <mergeCell ref="S76:T76"/>
    <mergeCell ref="U76:V76"/>
    <mergeCell ref="N73:O73"/>
    <mergeCell ref="S73:T73"/>
    <mergeCell ref="U73:V73"/>
    <mergeCell ref="N74:O74"/>
    <mergeCell ref="S74:T74"/>
    <mergeCell ref="U74:V74"/>
    <mergeCell ref="N71:O71"/>
    <mergeCell ref="S71:T71"/>
    <mergeCell ref="U71:V71"/>
    <mergeCell ref="N72:O72"/>
    <mergeCell ref="S72:T72"/>
    <mergeCell ref="U72:V72"/>
    <mergeCell ref="N69:O69"/>
    <mergeCell ref="S69:T69"/>
    <mergeCell ref="U69:V69"/>
    <mergeCell ref="N70:O70"/>
    <mergeCell ref="S70:T70"/>
    <mergeCell ref="U70:V70"/>
    <mergeCell ref="N67:O67"/>
    <mergeCell ref="S67:T67"/>
    <mergeCell ref="U67:V67"/>
    <mergeCell ref="N68:O68"/>
    <mergeCell ref="S68:T68"/>
    <mergeCell ref="U68:V68"/>
    <mergeCell ref="N65:O65"/>
    <mergeCell ref="S65:T65"/>
    <mergeCell ref="U65:V65"/>
    <mergeCell ref="N66:O66"/>
    <mergeCell ref="S66:T66"/>
    <mergeCell ref="U66:V66"/>
    <mergeCell ref="N63:O63"/>
    <mergeCell ref="S63:T63"/>
    <mergeCell ref="U63:V63"/>
    <mergeCell ref="N64:O64"/>
    <mergeCell ref="S64:T64"/>
    <mergeCell ref="U64:V64"/>
    <mergeCell ref="N61:O61"/>
    <mergeCell ref="S61:T61"/>
    <mergeCell ref="U61:V61"/>
    <mergeCell ref="N62:O62"/>
    <mergeCell ref="S62:T62"/>
    <mergeCell ref="U62:V62"/>
    <mergeCell ref="N60:O60"/>
    <mergeCell ref="S60:T60"/>
    <mergeCell ref="U60:V60"/>
    <mergeCell ref="R58:T58"/>
    <mergeCell ref="U58:W58"/>
    <mergeCell ref="N58:O58"/>
    <mergeCell ref="N59:O59"/>
    <mergeCell ref="S59:T59"/>
    <mergeCell ref="U59:V59"/>
    <mergeCell ref="N56:O56"/>
    <mergeCell ref="S56:T56"/>
    <mergeCell ref="U56:V56"/>
    <mergeCell ref="N57:O57"/>
    <mergeCell ref="S57:T57"/>
    <mergeCell ref="U57:V57"/>
    <mergeCell ref="N54:O54"/>
    <mergeCell ref="S54:T54"/>
    <mergeCell ref="U54:V54"/>
    <mergeCell ref="N55:O55"/>
    <mergeCell ref="S55:T55"/>
    <mergeCell ref="U55:V55"/>
    <mergeCell ref="N52:O52"/>
    <mergeCell ref="S52:T52"/>
    <mergeCell ref="U52:V52"/>
    <mergeCell ref="N53:O53"/>
    <mergeCell ref="S53:T53"/>
    <mergeCell ref="U53:V53"/>
    <mergeCell ref="N50:O50"/>
    <mergeCell ref="S50:T50"/>
    <mergeCell ref="U50:V50"/>
    <mergeCell ref="N51:O51"/>
    <mergeCell ref="S51:T51"/>
    <mergeCell ref="U51:V51"/>
    <mergeCell ref="N48:O48"/>
    <mergeCell ref="S48:T48"/>
    <mergeCell ref="U48:V48"/>
    <mergeCell ref="N49:O49"/>
    <mergeCell ref="S49:T49"/>
    <mergeCell ref="U49:V49"/>
    <mergeCell ref="N46:O46"/>
    <mergeCell ref="S46:T46"/>
    <mergeCell ref="U46:V46"/>
    <mergeCell ref="N47:O47"/>
    <mergeCell ref="S47:T47"/>
    <mergeCell ref="U47:V47"/>
    <mergeCell ref="N44:O44"/>
    <mergeCell ref="S44:T44"/>
    <mergeCell ref="U44:V44"/>
    <mergeCell ref="N45:O45"/>
    <mergeCell ref="S45:T45"/>
    <mergeCell ref="U45:V45"/>
    <mergeCell ref="N42:O42"/>
    <mergeCell ref="S42:T42"/>
    <mergeCell ref="U42:V42"/>
    <mergeCell ref="N43:O43"/>
    <mergeCell ref="S43:T43"/>
    <mergeCell ref="U43:V43"/>
    <mergeCell ref="N40:O40"/>
    <mergeCell ref="S40:T40"/>
    <mergeCell ref="U40:V40"/>
    <mergeCell ref="N41:O41"/>
    <mergeCell ref="S41:T41"/>
    <mergeCell ref="U41:V41"/>
    <mergeCell ref="N38:O38"/>
    <mergeCell ref="S38:T38"/>
    <mergeCell ref="U38:V38"/>
    <mergeCell ref="N39:O39"/>
    <mergeCell ref="S39:T39"/>
    <mergeCell ref="U39:V39"/>
    <mergeCell ref="N36:O36"/>
    <mergeCell ref="S36:T36"/>
    <mergeCell ref="U36:V36"/>
    <mergeCell ref="N37:O37"/>
    <mergeCell ref="S37:T37"/>
    <mergeCell ref="U37:V37"/>
    <mergeCell ref="N33:O33"/>
    <mergeCell ref="S33:T33"/>
    <mergeCell ref="U33:V33"/>
    <mergeCell ref="N34:O34"/>
    <mergeCell ref="N35:O35"/>
    <mergeCell ref="S35:T35"/>
    <mergeCell ref="U35:V35"/>
    <mergeCell ref="R34:T34"/>
    <mergeCell ref="U34:W34"/>
    <mergeCell ref="N32:O32"/>
    <mergeCell ref="S32:T32"/>
    <mergeCell ref="U32:V32"/>
    <mergeCell ref="N30:O30"/>
    <mergeCell ref="S30:T30"/>
    <mergeCell ref="U30:V30"/>
    <mergeCell ref="N31:O31"/>
    <mergeCell ref="S31:T31"/>
    <mergeCell ref="U31:V31"/>
    <mergeCell ref="N28:O28"/>
    <mergeCell ref="S28:T28"/>
    <mergeCell ref="U28:V28"/>
    <mergeCell ref="U26:V26"/>
    <mergeCell ref="S26:T26"/>
    <mergeCell ref="N29:O29"/>
    <mergeCell ref="S29:T29"/>
    <mergeCell ref="U29:V29"/>
    <mergeCell ref="C26:D26"/>
    <mergeCell ref="S27:T27"/>
    <mergeCell ref="U27:V27"/>
    <mergeCell ref="F26:I26"/>
    <mergeCell ref="N26:O26"/>
    <mergeCell ref="N27:O27"/>
    <mergeCell ref="F27:I27"/>
    <mergeCell ref="C25:M25"/>
    <mergeCell ref="N25:O25"/>
    <mergeCell ref="U25:V25"/>
    <mergeCell ref="N24:O24"/>
    <mergeCell ref="U24:V24"/>
    <mergeCell ref="S24:T24"/>
    <mergeCell ref="S25:T25"/>
    <mergeCell ref="C22:M22"/>
    <mergeCell ref="N22:O22"/>
    <mergeCell ref="U22:V22"/>
    <mergeCell ref="S22:T22"/>
    <mergeCell ref="C23:M23"/>
    <mergeCell ref="N23:O23"/>
    <mergeCell ref="U23:V23"/>
    <mergeCell ref="S23:T23"/>
    <mergeCell ref="U20:W20"/>
    <mergeCell ref="U19:W19"/>
    <mergeCell ref="C21:M21"/>
    <mergeCell ref="N21:O21"/>
    <mergeCell ref="U21:V21"/>
    <mergeCell ref="S21:T21"/>
    <mergeCell ref="C20:M20"/>
    <mergeCell ref="R20:T20"/>
    <mergeCell ref="N20:P20"/>
    <mergeCell ref="E18:F18"/>
    <mergeCell ref="C18:D18"/>
    <mergeCell ref="U3:W3"/>
    <mergeCell ref="E10:I10"/>
    <mergeCell ref="W8:W10"/>
    <mergeCell ref="U7:U10"/>
    <mergeCell ref="N18:O18"/>
    <mergeCell ref="C15:D15"/>
    <mergeCell ref="N16:O16"/>
    <mergeCell ref="N12:O12"/>
    <mergeCell ref="N139:O139"/>
    <mergeCell ref="S139:T139"/>
    <mergeCell ref="C34:D34"/>
    <mergeCell ref="F34:I34"/>
    <mergeCell ref="C58:D58"/>
    <mergeCell ref="F58:I58"/>
    <mergeCell ref="F106:I106"/>
    <mergeCell ref="C130:D130"/>
    <mergeCell ref="F38:I38"/>
    <mergeCell ref="F39:I39"/>
    <mergeCell ref="U139:V139"/>
    <mergeCell ref="C16:D16"/>
    <mergeCell ref="U18:V18"/>
    <mergeCell ref="G18:H18"/>
    <mergeCell ref="I18:K18"/>
    <mergeCell ref="L18:M18"/>
    <mergeCell ref="C24:M24"/>
    <mergeCell ref="C106:D106"/>
    <mergeCell ref="F28:I28"/>
    <mergeCell ref="F29:I29"/>
    <mergeCell ref="N140:O140"/>
    <mergeCell ref="S140:T140"/>
    <mergeCell ref="F86:I86"/>
    <mergeCell ref="F87:I87"/>
    <mergeCell ref="F88:I88"/>
    <mergeCell ref="F89:I89"/>
    <mergeCell ref="F90:I90"/>
    <mergeCell ref="F91:I91"/>
    <mergeCell ref="F92:I92"/>
    <mergeCell ref="F93:I93"/>
    <mergeCell ref="U140:V140"/>
    <mergeCell ref="N141:O141"/>
    <mergeCell ref="S141:T141"/>
    <mergeCell ref="U141:V141"/>
    <mergeCell ref="F132:I132"/>
    <mergeCell ref="F133:I133"/>
    <mergeCell ref="F134:I134"/>
    <mergeCell ref="F135:I135"/>
    <mergeCell ref="F136:I136"/>
    <mergeCell ref="F141:I141"/>
    <mergeCell ref="N142:O142"/>
    <mergeCell ref="S142:T142"/>
    <mergeCell ref="U142:V142"/>
    <mergeCell ref="N143:O143"/>
    <mergeCell ref="S143:T143"/>
    <mergeCell ref="U143:V143"/>
    <mergeCell ref="N144:O144"/>
    <mergeCell ref="S144:T144"/>
    <mergeCell ref="U144:V144"/>
    <mergeCell ref="N145:O145"/>
    <mergeCell ref="S145:T145"/>
    <mergeCell ref="U145:V145"/>
    <mergeCell ref="N146:O146"/>
    <mergeCell ref="S146:T146"/>
    <mergeCell ref="U146:V146"/>
    <mergeCell ref="N147:O147"/>
    <mergeCell ref="S147:T147"/>
    <mergeCell ref="U147:V147"/>
    <mergeCell ref="N148:O148"/>
    <mergeCell ref="S148:T148"/>
    <mergeCell ref="U148:V148"/>
    <mergeCell ref="N149:O149"/>
    <mergeCell ref="S149:T149"/>
    <mergeCell ref="U149:V149"/>
    <mergeCell ref="N150:O150"/>
    <mergeCell ref="S150:T150"/>
    <mergeCell ref="U150:V150"/>
    <mergeCell ref="N151:O151"/>
    <mergeCell ref="S151:T151"/>
    <mergeCell ref="U151:V151"/>
    <mergeCell ref="N152:O152"/>
    <mergeCell ref="S152:T152"/>
    <mergeCell ref="U152:V152"/>
    <mergeCell ref="N153:O153"/>
    <mergeCell ref="S153:T153"/>
    <mergeCell ref="U153:V153"/>
    <mergeCell ref="N154:O154"/>
    <mergeCell ref="N155:O155"/>
    <mergeCell ref="S155:T155"/>
    <mergeCell ref="U155:V155"/>
    <mergeCell ref="R154:T154"/>
    <mergeCell ref="U154:W154"/>
    <mergeCell ref="N156:O156"/>
    <mergeCell ref="S156:T156"/>
    <mergeCell ref="U156:V156"/>
    <mergeCell ref="N157:O157"/>
    <mergeCell ref="S157:T157"/>
    <mergeCell ref="U157:V157"/>
    <mergeCell ref="N158:O158"/>
    <mergeCell ref="S158:T158"/>
    <mergeCell ref="U158:V158"/>
    <mergeCell ref="N159:O159"/>
    <mergeCell ref="S159:T159"/>
    <mergeCell ref="U159:V159"/>
    <mergeCell ref="N160:O160"/>
    <mergeCell ref="S160:T160"/>
    <mergeCell ref="U160:V160"/>
    <mergeCell ref="N161:O161"/>
    <mergeCell ref="S161:T161"/>
    <mergeCell ref="U161:V161"/>
    <mergeCell ref="N162:O162"/>
    <mergeCell ref="S162:T162"/>
    <mergeCell ref="U162:V162"/>
    <mergeCell ref="N163:O163"/>
    <mergeCell ref="S163:T163"/>
    <mergeCell ref="U163:V163"/>
    <mergeCell ref="N164:O164"/>
    <mergeCell ref="S164:T164"/>
    <mergeCell ref="U164:V164"/>
    <mergeCell ref="N165:O165"/>
    <mergeCell ref="S165:T165"/>
    <mergeCell ref="U165:V165"/>
    <mergeCell ref="N166:O166"/>
    <mergeCell ref="S166:T166"/>
    <mergeCell ref="U166:V166"/>
    <mergeCell ref="N167:O167"/>
    <mergeCell ref="S167:T167"/>
    <mergeCell ref="U167:V167"/>
    <mergeCell ref="N168:O168"/>
    <mergeCell ref="S168:T168"/>
    <mergeCell ref="U168:V168"/>
    <mergeCell ref="N169:O169"/>
    <mergeCell ref="S169:T169"/>
    <mergeCell ref="U169:V169"/>
    <mergeCell ref="N170:O170"/>
    <mergeCell ref="S170:T170"/>
    <mergeCell ref="U170:V170"/>
    <mergeCell ref="N171:O171"/>
    <mergeCell ref="S171:T171"/>
    <mergeCell ref="U171:V171"/>
    <mergeCell ref="N172:O172"/>
    <mergeCell ref="S172:T172"/>
    <mergeCell ref="U172:V172"/>
    <mergeCell ref="N173:O173"/>
    <mergeCell ref="S173:T173"/>
    <mergeCell ref="U173:V173"/>
    <mergeCell ref="N174:O174"/>
    <mergeCell ref="S174:T174"/>
    <mergeCell ref="U174:V174"/>
    <mergeCell ref="N175:O175"/>
    <mergeCell ref="S175:T175"/>
    <mergeCell ref="U175:V175"/>
    <mergeCell ref="N176:O176"/>
    <mergeCell ref="S176:T176"/>
    <mergeCell ref="U176:V176"/>
    <mergeCell ref="N177:O177"/>
    <mergeCell ref="S177:T177"/>
    <mergeCell ref="U177:V177"/>
    <mergeCell ref="N178:O178"/>
    <mergeCell ref="N179:O179"/>
    <mergeCell ref="S179:T179"/>
    <mergeCell ref="U179:V179"/>
    <mergeCell ref="R178:T178"/>
    <mergeCell ref="U178:W178"/>
    <mergeCell ref="N180:O180"/>
    <mergeCell ref="S180:T180"/>
    <mergeCell ref="U180:V180"/>
    <mergeCell ref="N181:O181"/>
    <mergeCell ref="S181:T181"/>
    <mergeCell ref="U181:V181"/>
    <mergeCell ref="N182:O182"/>
    <mergeCell ref="S182:T182"/>
    <mergeCell ref="U182:V182"/>
    <mergeCell ref="N183:O183"/>
    <mergeCell ref="S183:T183"/>
    <mergeCell ref="U183:V183"/>
    <mergeCell ref="N184:O184"/>
    <mergeCell ref="S184:T184"/>
    <mergeCell ref="U184:V184"/>
    <mergeCell ref="N185:O185"/>
    <mergeCell ref="S185:T185"/>
    <mergeCell ref="U185:V185"/>
    <mergeCell ref="N186:O186"/>
    <mergeCell ref="S186:T186"/>
    <mergeCell ref="U186:V186"/>
    <mergeCell ref="N187:O187"/>
    <mergeCell ref="S187:T187"/>
    <mergeCell ref="U187:V187"/>
    <mergeCell ref="N188:O188"/>
    <mergeCell ref="S188:T188"/>
    <mergeCell ref="U188:V188"/>
    <mergeCell ref="N189:O189"/>
    <mergeCell ref="S189:T189"/>
    <mergeCell ref="U189:V189"/>
    <mergeCell ref="N190:O190"/>
    <mergeCell ref="S190:T190"/>
    <mergeCell ref="U190:V190"/>
    <mergeCell ref="N191:O191"/>
    <mergeCell ref="S191:T191"/>
    <mergeCell ref="U191:V191"/>
    <mergeCell ref="N192:O192"/>
    <mergeCell ref="S192:T192"/>
    <mergeCell ref="U192:V192"/>
    <mergeCell ref="N193:O193"/>
    <mergeCell ref="S193:T193"/>
    <mergeCell ref="U193:V193"/>
    <mergeCell ref="N194:O194"/>
    <mergeCell ref="S194:T194"/>
    <mergeCell ref="U194:V194"/>
    <mergeCell ref="N195:O195"/>
    <mergeCell ref="S195:T195"/>
    <mergeCell ref="U195:V195"/>
    <mergeCell ref="N196:O196"/>
    <mergeCell ref="S196:T196"/>
    <mergeCell ref="U196:V196"/>
    <mergeCell ref="N197:O197"/>
    <mergeCell ref="S197:T197"/>
    <mergeCell ref="U197:V197"/>
    <mergeCell ref="N198:O198"/>
    <mergeCell ref="S198:T198"/>
    <mergeCell ref="U198:V198"/>
    <mergeCell ref="N199:O199"/>
    <mergeCell ref="S199:T199"/>
    <mergeCell ref="U199:V199"/>
    <mergeCell ref="N200:O200"/>
    <mergeCell ref="S200:T200"/>
    <mergeCell ref="U200:V200"/>
    <mergeCell ref="N201:O201"/>
    <mergeCell ref="S201:T201"/>
    <mergeCell ref="U201:V201"/>
    <mergeCell ref="N202:O202"/>
    <mergeCell ref="N203:O203"/>
    <mergeCell ref="S203:T203"/>
    <mergeCell ref="U203:V203"/>
    <mergeCell ref="R202:T202"/>
    <mergeCell ref="U202:W202"/>
    <mergeCell ref="N204:O204"/>
    <mergeCell ref="S204:T204"/>
    <mergeCell ref="U204:V204"/>
    <mergeCell ref="N205:O205"/>
    <mergeCell ref="S205:T205"/>
    <mergeCell ref="U205:V205"/>
    <mergeCell ref="N206:O206"/>
    <mergeCell ref="S206:T206"/>
    <mergeCell ref="U206:V206"/>
    <mergeCell ref="N207:O207"/>
    <mergeCell ref="S207:T207"/>
    <mergeCell ref="U207:V207"/>
    <mergeCell ref="N208:O208"/>
    <mergeCell ref="S208:T208"/>
    <mergeCell ref="U208:V208"/>
    <mergeCell ref="N209:O209"/>
    <mergeCell ref="S209:T209"/>
    <mergeCell ref="U209:V209"/>
    <mergeCell ref="N210:O210"/>
    <mergeCell ref="S210:T210"/>
    <mergeCell ref="U210:V210"/>
    <mergeCell ref="N211:O211"/>
    <mergeCell ref="S211:T211"/>
    <mergeCell ref="U211:V211"/>
    <mergeCell ref="N212:O212"/>
    <mergeCell ref="S212:T212"/>
    <mergeCell ref="U212:V212"/>
    <mergeCell ref="N213:O213"/>
    <mergeCell ref="S213:T213"/>
    <mergeCell ref="U213:V213"/>
    <mergeCell ref="N214:O214"/>
    <mergeCell ref="S214:T214"/>
    <mergeCell ref="U214:V214"/>
    <mergeCell ref="N215:O215"/>
    <mergeCell ref="S215:T215"/>
    <mergeCell ref="U215:V215"/>
    <mergeCell ref="N216:O216"/>
    <mergeCell ref="S216:T216"/>
    <mergeCell ref="U216:V216"/>
    <mergeCell ref="N217:O217"/>
    <mergeCell ref="S217:T217"/>
    <mergeCell ref="U217:V217"/>
    <mergeCell ref="N218:O218"/>
    <mergeCell ref="S218:T218"/>
    <mergeCell ref="U218:V218"/>
    <mergeCell ref="N219:O219"/>
    <mergeCell ref="S219:T219"/>
    <mergeCell ref="U219:V219"/>
    <mergeCell ref="N220:O220"/>
    <mergeCell ref="S220:T220"/>
    <mergeCell ref="U220:V220"/>
    <mergeCell ref="N221:O221"/>
    <mergeCell ref="S221:T221"/>
    <mergeCell ref="U221:V221"/>
    <mergeCell ref="N222:O222"/>
    <mergeCell ref="S222:T222"/>
    <mergeCell ref="U222:V222"/>
    <mergeCell ref="N223:O223"/>
    <mergeCell ref="S223:T223"/>
    <mergeCell ref="U223:V223"/>
    <mergeCell ref="N224:O224"/>
    <mergeCell ref="S224:T224"/>
    <mergeCell ref="U224:V224"/>
    <mergeCell ref="N225:O225"/>
    <mergeCell ref="S225:T225"/>
    <mergeCell ref="U225:V225"/>
    <mergeCell ref="N226:O226"/>
    <mergeCell ref="N227:O227"/>
    <mergeCell ref="S227:T227"/>
    <mergeCell ref="U227:V227"/>
    <mergeCell ref="R226:T226"/>
    <mergeCell ref="U226:W226"/>
    <mergeCell ref="N228:O228"/>
    <mergeCell ref="S228:T228"/>
    <mergeCell ref="U228:V228"/>
    <mergeCell ref="N229:O229"/>
    <mergeCell ref="S229:T229"/>
    <mergeCell ref="U229:V229"/>
    <mergeCell ref="N230:O230"/>
    <mergeCell ref="S230:T230"/>
    <mergeCell ref="U230:V230"/>
    <mergeCell ref="N231:O231"/>
    <mergeCell ref="S231:T231"/>
    <mergeCell ref="U231:V231"/>
    <mergeCell ref="N232:O232"/>
    <mergeCell ref="S232:T232"/>
    <mergeCell ref="U232:V232"/>
    <mergeCell ref="N233:O233"/>
    <mergeCell ref="S233:T233"/>
    <mergeCell ref="U233:V233"/>
    <mergeCell ref="N234:O234"/>
    <mergeCell ref="S234:T234"/>
    <mergeCell ref="U234:V234"/>
    <mergeCell ref="N235:O235"/>
    <mergeCell ref="S235:T235"/>
    <mergeCell ref="U235:V235"/>
    <mergeCell ref="N236:O236"/>
    <mergeCell ref="S236:T236"/>
    <mergeCell ref="U236:V236"/>
    <mergeCell ref="N237:O237"/>
    <mergeCell ref="S237:T237"/>
    <mergeCell ref="U237:V237"/>
    <mergeCell ref="N238:O238"/>
    <mergeCell ref="S238:T238"/>
    <mergeCell ref="U238:V238"/>
    <mergeCell ref="N239:O239"/>
    <mergeCell ref="S239:T239"/>
    <mergeCell ref="U239:V239"/>
    <mergeCell ref="N240:O240"/>
    <mergeCell ref="S240:T240"/>
    <mergeCell ref="U240:V240"/>
    <mergeCell ref="N241:O241"/>
    <mergeCell ref="S241:T241"/>
    <mergeCell ref="U241:V241"/>
    <mergeCell ref="N242:O242"/>
    <mergeCell ref="S242:T242"/>
    <mergeCell ref="U242:V242"/>
    <mergeCell ref="N243:O243"/>
    <mergeCell ref="S243:T243"/>
    <mergeCell ref="U243:V243"/>
    <mergeCell ref="N244:O244"/>
    <mergeCell ref="S244:T244"/>
    <mergeCell ref="U244:V244"/>
    <mergeCell ref="N245:O245"/>
    <mergeCell ref="S245:T245"/>
    <mergeCell ref="U245:V245"/>
    <mergeCell ref="N246:O246"/>
    <mergeCell ref="S246:T246"/>
    <mergeCell ref="U246:V246"/>
    <mergeCell ref="N247:O247"/>
    <mergeCell ref="S247:T247"/>
    <mergeCell ref="U247:V247"/>
    <mergeCell ref="N248:O248"/>
    <mergeCell ref="S248:T248"/>
    <mergeCell ref="U248:V248"/>
    <mergeCell ref="N249:O249"/>
    <mergeCell ref="S249:T249"/>
    <mergeCell ref="U249:V249"/>
    <mergeCell ref="N250:O250"/>
    <mergeCell ref="N251:O251"/>
    <mergeCell ref="S251:T251"/>
    <mergeCell ref="U251:V251"/>
    <mergeCell ref="R250:T250"/>
    <mergeCell ref="U250:W250"/>
    <mergeCell ref="N252:O252"/>
    <mergeCell ref="S252:T252"/>
    <mergeCell ref="U252:V252"/>
    <mergeCell ref="N253:O253"/>
    <mergeCell ref="S253:T253"/>
    <mergeCell ref="U253:V253"/>
    <mergeCell ref="N254:O254"/>
    <mergeCell ref="S254:T254"/>
    <mergeCell ref="U254:V254"/>
    <mergeCell ref="N255:O255"/>
    <mergeCell ref="S255:T255"/>
    <mergeCell ref="U255:V255"/>
    <mergeCell ref="N256:O256"/>
    <mergeCell ref="S256:T256"/>
    <mergeCell ref="U256:V256"/>
    <mergeCell ref="N257:O257"/>
    <mergeCell ref="S257:T257"/>
    <mergeCell ref="U257:V257"/>
    <mergeCell ref="N258:O258"/>
    <mergeCell ref="S258:T258"/>
    <mergeCell ref="U258:V258"/>
    <mergeCell ref="N259:O259"/>
    <mergeCell ref="S259:T259"/>
    <mergeCell ref="U259:V259"/>
    <mergeCell ref="N260:O260"/>
    <mergeCell ref="S260:T260"/>
    <mergeCell ref="U260:V260"/>
    <mergeCell ref="N261:O261"/>
    <mergeCell ref="S261:T261"/>
    <mergeCell ref="U261:V261"/>
    <mergeCell ref="N262:O262"/>
    <mergeCell ref="S262:T262"/>
    <mergeCell ref="U262:V262"/>
    <mergeCell ref="N263:O263"/>
    <mergeCell ref="S263:T263"/>
    <mergeCell ref="U263:V263"/>
    <mergeCell ref="N264:O264"/>
    <mergeCell ref="S264:T264"/>
    <mergeCell ref="U264:V264"/>
    <mergeCell ref="N265:O265"/>
    <mergeCell ref="S265:T265"/>
    <mergeCell ref="U265:V265"/>
    <mergeCell ref="N266:O266"/>
    <mergeCell ref="S266:T266"/>
    <mergeCell ref="U266:V266"/>
    <mergeCell ref="N267:O267"/>
    <mergeCell ref="S267:T267"/>
    <mergeCell ref="U267:V267"/>
    <mergeCell ref="N268:O268"/>
    <mergeCell ref="S268:T268"/>
    <mergeCell ref="U268:V268"/>
    <mergeCell ref="N269:O269"/>
    <mergeCell ref="S269:T269"/>
    <mergeCell ref="U269:V269"/>
    <mergeCell ref="N270:O270"/>
    <mergeCell ref="S270:T270"/>
    <mergeCell ref="U270:V270"/>
    <mergeCell ref="N271:O271"/>
    <mergeCell ref="S271:T271"/>
    <mergeCell ref="U271:V271"/>
    <mergeCell ref="N272:O272"/>
    <mergeCell ref="S272:T272"/>
    <mergeCell ref="U272:V272"/>
    <mergeCell ref="N273:O273"/>
    <mergeCell ref="S273:T273"/>
    <mergeCell ref="U273:V273"/>
    <mergeCell ref="N274:O274"/>
    <mergeCell ref="N275:O275"/>
    <mergeCell ref="S275:T275"/>
    <mergeCell ref="U275:V275"/>
    <mergeCell ref="R274:T274"/>
    <mergeCell ref="U274:W274"/>
    <mergeCell ref="N276:O276"/>
    <mergeCell ref="S276:T276"/>
    <mergeCell ref="U276:V276"/>
    <mergeCell ref="N277:O277"/>
    <mergeCell ref="S277:T277"/>
    <mergeCell ref="U277:V277"/>
    <mergeCell ref="N278:O278"/>
    <mergeCell ref="S278:T278"/>
    <mergeCell ref="U278:V278"/>
    <mergeCell ref="N279:O279"/>
    <mergeCell ref="S279:T279"/>
    <mergeCell ref="U279:V279"/>
    <mergeCell ref="N280:O280"/>
    <mergeCell ref="S280:T280"/>
    <mergeCell ref="U280:V280"/>
    <mergeCell ref="N281:O281"/>
    <mergeCell ref="S281:T281"/>
    <mergeCell ref="U281:V281"/>
    <mergeCell ref="N282:O282"/>
    <mergeCell ref="S282:T282"/>
    <mergeCell ref="U282:V282"/>
    <mergeCell ref="N283:O283"/>
    <mergeCell ref="S283:T283"/>
    <mergeCell ref="U283:V283"/>
    <mergeCell ref="N286:O286"/>
    <mergeCell ref="S286:T286"/>
    <mergeCell ref="U286:V286"/>
    <mergeCell ref="N284:O284"/>
    <mergeCell ref="S284:T284"/>
    <mergeCell ref="U284:V284"/>
    <mergeCell ref="N285:O285"/>
    <mergeCell ref="S285:T285"/>
    <mergeCell ref="U285:V285"/>
    <mergeCell ref="N287:O287"/>
    <mergeCell ref="S287:T287"/>
    <mergeCell ref="U287:V287"/>
    <mergeCell ref="N288:O288"/>
    <mergeCell ref="S288:T288"/>
    <mergeCell ref="U288:V288"/>
    <mergeCell ref="N289:O289"/>
    <mergeCell ref="S289:T289"/>
    <mergeCell ref="U289:V289"/>
    <mergeCell ref="N290:O290"/>
    <mergeCell ref="S290:T290"/>
    <mergeCell ref="U290:V290"/>
    <mergeCell ref="N291:O291"/>
    <mergeCell ref="S291:T291"/>
    <mergeCell ref="U291:V291"/>
    <mergeCell ref="N292:O292"/>
    <mergeCell ref="S292:T292"/>
    <mergeCell ref="U292:V292"/>
    <mergeCell ref="N293:O293"/>
    <mergeCell ref="S293:T293"/>
    <mergeCell ref="U293:V293"/>
    <mergeCell ref="N294:O294"/>
    <mergeCell ref="S294:T294"/>
    <mergeCell ref="U294:V294"/>
    <mergeCell ref="N295:O295"/>
    <mergeCell ref="S295:T295"/>
    <mergeCell ref="U295:V295"/>
    <mergeCell ref="N296:O296"/>
    <mergeCell ref="S296:T296"/>
    <mergeCell ref="U296:V296"/>
    <mergeCell ref="N297:O297"/>
    <mergeCell ref="S297:T297"/>
    <mergeCell ref="U297:V297"/>
    <mergeCell ref="N298:O298"/>
    <mergeCell ref="R298:T298"/>
    <mergeCell ref="U298:W298"/>
    <mergeCell ref="N299:O299"/>
    <mergeCell ref="S299:T299"/>
    <mergeCell ref="U299:V299"/>
    <mergeCell ref="N300:O300"/>
    <mergeCell ref="S300:T300"/>
    <mergeCell ref="U300:V300"/>
    <mergeCell ref="N301:O301"/>
    <mergeCell ref="S301:T301"/>
    <mergeCell ref="U301:V301"/>
    <mergeCell ref="N302:O302"/>
    <mergeCell ref="S302:T302"/>
    <mergeCell ref="U302:V302"/>
    <mergeCell ref="N303:O303"/>
    <mergeCell ref="S303:T303"/>
    <mergeCell ref="U303:V303"/>
    <mergeCell ref="N304:O304"/>
    <mergeCell ref="S304:T304"/>
    <mergeCell ref="U304:V304"/>
    <mergeCell ref="N305:O305"/>
    <mergeCell ref="S305:T305"/>
    <mergeCell ref="U305:V305"/>
    <mergeCell ref="N306:O306"/>
    <mergeCell ref="S306:T306"/>
    <mergeCell ref="U306:V306"/>
    <mergeCell ref="N307:O307"/>
    <mergeCell ref="S307:T307"/>
    <mergeCell ref="U307:V307"/>
    <mergeCell ref="N308:O308"/>
    <mergeCell ref="S308:T308"/>
    <mergeCell ref="U308:V308"/>
    <mergeCell ref="N309:O309"/>
    <mergeCell ref="S309:T309"/>
    <mergeCell ref="U309:V309"/>
    <mergeCell ref="N310:O310"/>
    <mergeCell ref="S310:T310"/>
    <mergeCell ref="U310:V310"/>
    <mergeCell ref="N311:O311"/>
    <mergeCell ref="S311:T311"/>
    <mergeCell ref="U311:V311"/>
    <mergeCell ref="N312:O312"/>
    <mergeCell ref="S312:T312"/>
    <mergeCell ref="U312:V312"/>
    <mergeCell ref="N313:O313"/>
    <mergeCell ref="S313:T313"/>
    <mergeCell ref="U313:V313"/>
    <mergeCell ref="N314:O314"/>
    <mergeCell ref="S314:T314"/>
    <mergeCell ref="U314:V314"/>
    <mergeCell ref="N315:O315"/>
    <mergeCell ref="S315:T315"/>
    <mergeCell ref="U315:V315"/>
    <mergeCell ref="N316:O316"/>
    <mergeCell ref="S316:T316"/>
    <mergeCell ref="U316:V316"/>
    <mergeCell ref="N317:O317"/>
    <mergeCell ref="S317:T317"/>
    <mergeCell ref="U317:V317"/>
    <mergeCell ref="N318:O318"/>
    <mergeCell ref="S318:T318"/>
    <mergeCell ref="U318:V318"/>
    <mergeCell ref="N319:O319"/>
    <mergeCell ref="S319:T319"/>
    <mergeCell ref="U319:V319"/>
    <mergeCell ref="N320:O320"/>
    <mergeCell ref="S320:T320"/>
    <mergeCell ref="U320:V320"/>
    <mergeCell ref="N321:O321"/>
    <mergeCell ref="S321:T321"/>
    <mergeCell ref="U321:V321"/>
    <mergeCell ref="N322:O322"/>
    <mergeCell ref="R322:T322"/>
    <mergeCell ref="U322:W322"/>
    <mergeCell ref="N323:O323"/>
    <mergeCell ref="S323:T323"/>
    <mergeCell ref="U323:V323"/>
    <mergeCell ref="N324:O324"/>
    <mergeCell ref="S324:T324"/>
    <mergeCell ref="U324:V324"/>
    <mergeCell ref="N325:O325"/>
    <mergeCell ref="S325:T325"/>
    <mergeCell ref="U325:V325"/>
    <mergeCell ref="N326:O326"/>
    <mergeCell ref="S326:T326"/>
    <mergeCell ref="U326:V326"/>
    <mergeCell ref="N327:O327"/>
    <mergeCell ref="S327:T327"/>
    <mergeCell ref="U327:V327"/>
    <mergeCell ref="N328:O328"/>
    <mergeCell ref="S328:T328"/>
    <mergeCell ref="U328:V328"/>
    <mergeCell ref="N329:O329"/>
    <mergeCell ref="S329:T329"/>
    <mergeCell ref="U329:V329"/>
    <mergeCell ref="N330:O330"/>
    <mergeCell ref="S330:T330"/>
    <mergeCell ref="U330:V330"/>
    <mergeCell ref="N331:O331"/>
    <mergeCell ref="S331:T331"/>
    <mergeCell ref="U331:V331"/>
    <mergeCell ref="N332:O332"/>
    <mergeCell ref="S332:T332"/>
    <mergeCell ref="U332:V332"/>
    <mergeCell ref="N333:O333"/>
    <mergeCell ref="S333:T333"/>
    <mergeCell ref="U333:V333"/>
    <mergeCell ref="N334:O334"/>
    <mergeCell ref="S334:T334"/>
    <mergeCell ref="U334:V334"/>
    <mergeCell ref="N335:O335"/>
    <mergeCell ref="S335:T335"/>
    <mergeCell ref="U335:V335"/>
    <mergeCell ref="N336:O336"/>
    <mergeCell ref="S336:T336"/>
    <mergeCell ref="U336:V336"/>
    <mergeCell ref="N337:O337"/>
    <mergeCell ref="S337:T337"/>
    <mergeCell ref="U337:V337"/>
    <mergeCell ref="N338:O338"/>
    <mergeCell ref="S338:T338"/>
    <mergeCell ref="U338:V338"/>
    <mergeCell ref="N339:O339"/>
    <mergeCell ref="S339:T339"/>
    <mergeCell ref="U339:V339"/>
    <mergeCell ref="N340:O340"/>
    <mergeCell ref="S340:T340"/>
    <mergeCell ref="U340:V340"/>
    <mergeCell ref="N341:O341"/>
    <mergeCell ref="S341:T341"/>
    <mergeCell ref="U341:V341"/>
    <mergeCell ref="N342:O342"/>
    <mergeCell ref="S342:T342"/>
    <mergeCell ref="U342:V342"/>
    <mergeCell ref="N343:O343"/>
    <mergeCell ref="S343:T343"/>
    <mergeCell ref="U343:V343"/>
    <mergeCell ref="N344:O344"/>
    <mergeCell ref="S344:T344"/>
    <mergeCell ref="U344:V344"/>
    <mergeCell ref="N345:O345"/>
    <mergeCell ref="S345:T345"/>
    <mergeCell ref="U345:V345"/>
    <mergeCell ref="N346:O346"/>
    <mergeCell ref="R346:T346"/>
    <mergeCell ref="U346:W346"/>
    <mergeCell ref="N347:O347"/>
    <mergeCell ref="S347:T347"/>
    <mergeCell ref="U347:V347"/>
    <mergeCell ref="N348:O348"/>
    <mergeCell ref="S348:T348"/>
    <mergeCell ref="U348:V348"/>
    <mergeCell ref="N349:O349"/>
    <mergeCell ref="S349:T349"/>
    <mergeCell ref="U349:V349"/>
    <mergeCell ref="N350:O350"/>
    <mergeCell ref="S350:T350"/>
    <mergeCell ref="U350:V350"/>
    <mergeCell ref="U356:V356"/>
    <mergeCell ref="N353:O353"/>
    <mergeCell ref="S353:T353"/>
    <mergeCell ref="U353:V353"/>
    <mergeCell ref="S351:T351"/>
    <mergeCell ref="U351:V351"/>
    <mergeCell ref="N352:O352"/>
    <mergeCell ref="S352:T352"/>
    <mergeCell ref="U352:V352"/>
    <mergeCell ref="N351:O351"/>
    <mergeCell ref="C2:W2"/>
    <mergeCell ref="N356:O356"/>
    <mergeCell ref="S356:T356"/>
    <mergeCell ref="N355:O355"/>
    <mergeCell ref="S355:T355"/>
    <mergeCell ref="U355:V355"/>
    <mergeCell ref="N354:O354"/>
    <mergeCell ref="S354:T354"/>
    <mergeCell ref="U354:V354"/>
    <mergeCell ref="C82:D82"/>
    <mergeCell ref="S357:T357"/>
    <mergeCell ref="U357:V357"/>
    <mergeCell ref="N358:O358"/>
    <mergeCell ref="S358:T358"/>
    <mergeCell ref="U358:V358"/>
    <mergeCell ref="N357:O357"/>
    <mergeCell ref="S359:T359"/>
    <mergeCell ref="U359:V359"/>
    <mergeCell ref="N360:O360"/>
    <mergeCell ref="S360:T360"/>
    <mergeCell ref="U360:V360"/>
    <mergeCell ref="N359:O359"/>
    <mergeCell ref="S361:T361"/>
    <mergeCell ref="U361:V361"/>
    <mergeCell ref="N362:O362"/>
    <mergeCell ref="S362:T362"/>
    <mergeCell ref="U362:V362"/>
    <mergeCell ref="N361:O361"/>
    <mergeCell ref="S363:T363"/>
    <mergeCell ref="U363:V363"/>
    <mergeCell ref="N364:O364"/>
    <mergeCell ref="S364:T364"/>
    <mergeCell ref="U364:V364"/>
    <mergeCell ref="N363:O363"/>
    <mergeCell ref="S365:T365"/>
    <mergeCell ref="U365:V365"/>
    <mergeCell ref="N366:O366"/>
    <mergeCell ref="S366:T366"/>
    <mergeCell ref="U366:V366"/>
    <mergeCell ref="N365:O365"/>
    <mergeCell ref="S369:T369"/>
    <mergeCell ref="U369:V369"/>
    <mergeCell ref="N367:O367"/>
    <mergeCell ref="S367:T367"/>
    <mergeCell ref="U367:V367"/>
    <mergeCell ref="N368:O368"/>
    <mergeCell ref="S368:T368"/>
    <mergeCell ref="U368:V368"/>
    <mergeCell ref="N369:O369"/>
    <mergeCell ref="F209:I209"/>
    <mergeCell ref="F210:I210"/>
    <mergeCell ref="C154:D154"/>
    <mergeCell ref="F154:I154"/>
    <mergeCell ref="C178:D178"/>
    <mergeCell ref="F178:I178"/>
    <mergeCell ref="F157:I157"/>
    <mergeCell ref="F158:I158"/>
    <mergeCell ref="F159:I159"/>
    <mergeCell ref="F160:I160"/>
    <mergeCell ref="F253:I253"/>
    <mergeCell ref="F254:I254"/>
    <mergeCell ref="F255:I255"/>
    <mergeCell ref="F256:I256"/>
    <mergeCell ref="C202:D202"/>
    <mergeCell ref="F202:I202"/>
    <mergeCell ref="C226:D226"/>
    <mergeCell ref="F226:I226"/>
    <mergeCell ref="F205:I205"/>
    <mergeCell ref="F206:I206"/>
    <mergeCell ref="F308:I308"/>
    <mergeCell ref="F309:I309"/>
    <mergeCell ref="F310:I310"/>
    <mergeCell ref="F311:I311"/>
    <mergeCell ref="C250:D250"/>
    <mergeCell ref="F250:I250"/>
    <mergeCell ref="C298:D298"/>
    <mergeCell ref="F298:I298"/>
    <mergeCell ref="C274:D274"/>
    <mergeCell ref="F274:I274"/>
    <mergeCell ref="F30:I30"/>
    <mergeCell ref="F31:I31"/>
    <mergeCell ref="C346:D346"/>
    <mergeCell ref="F346:I346"/>
    <mergeCell ref="F305:I305"/>
    <mergeCell ref="F306:I306"/>
    <mergeCell ref="C322:D322"/>
    <mergeCell ref="F322:I322"/>
    <mergeCell ref="F36:I36"/>
    <mergeCell ref="F37:I37"/>
    <mergeCell ref="F32:I32"/>
    <mergeCell ref="F33:I33"/>
    <mergeCell ref="F35:I35"/>
    <mergeCell ref="F44:I44"/>
    <mergeCell ref="F45:I45"/>
    <mergeCell ref="F46:I46"/>
    <mergeCell ref="F47:I47"/>
    <mergeCell ref="F40:I40"/>
    <mergeCell ref="F41:I41"/>
    <mergeCell ref="F42:I42"/>
    <mergeCell ref="F43:I43"/>
    <mergeCell ref="F52:I52"/>
    <mergeCell ref="F53:I53"/>
    <mergeCell ref="F54:I54"/>
    <mergeCell ref="F55:I55"/>
    <mergeCell ref="F48:I48"/>
    <mergeCell ref="F49:I49"/>
    <mergeCell ref="F50:I50"/>
    <mergeCell ref="F51:I51"/>
    <mergeCell ref="F61:I61"/>
    <mergeCell ref="F62:I62"/>
    <mergeCell ref="F63:I63"/>
    <mergeCell ref="F64:I64"/>
    <mergeCell ref="F56:I56"/>
    <mergeCell ref="F57:I57"/>
    <mergeCell ref="F59:I59"/>
    <mergeCell ref="F60:I60"/>
    <mergeCell ref="F69:I69"/>
    <mergeCell ref="F70:I70"/>
    <mergeCell ref="F71:I71"/>
    <mergeCell ref="F72:I72"/>
    <mergeCell ref="F65:I65"/>
    <mergeCell ref="F66:I66"/>
    <mergeCell ref="F67:I67"/>
    <mergeCell ref="F68:I68"/>
    <mergeCell ref="F77:I77"/>
    <mergeCell ref="F78:I78"/>
    <mergeCell ref="F79:I79"/>
    <mergeCell ref="F80:I80"/>
    <mergeCell ref="F73:I73"/>
    <mergeCell ref="F74:I74"/>
    <mergeCell ref="F75:I75"/>
    <mergeCell ref="F76:I76"/>
    <mergeCell ref="F94:I94"/>
    <mergeCell ref="F95:I95"/>
    <mergeCell ref="F96:I96"/>
    <mergeCell ref="F97:I97"/>
    <mergeCell ref="F81:I81"/>
    <mergeCell ref="F83:I83"/>
    <mergeCell ref="F84:I84"/>
    <mergeCell ref="F85:I85"/>
    <mergeCell ref="F82:I82"/>
    <mergeCell ref="F102:I102"/>
    <mergeCell ref="F103:I103"/>
    <mergeCell ref="F104:I104"/>
    <mergeCell ref="F105:I105"/>
    <mergeCell ref="F98:I98"/>
    <mergeCell ref="F99:I99"/>
    <mergeCell ref="F100:I100"/>
    <mergeCell ref="F101:I101"/>
    <mergeCell ref="F111:I111"/>
    <mergeCell ref="F112:I112"/>
    <mergeCell ref="F113:I113"/>
    <mergeCell ref="F114:I114"/>
    <mergeCell ref="F107:I107"/>
    <mergeCell ref="F108:I108"/>
    <mergeCell ref="F109:I109"/>
    <mergeCell ref="F110:I110"/>
    <mergeCell ref="F119:I119"/>
    <mergeCell ref="F120:I120"/>
    <mergeCell ref="F121:I121"/>
    <mergeCell ref="F122:I122"/>
    <mergeCell ref="F115:I115"/>
    <mergeCell ref="F116:I116"/>
    <mergeCell ref="F117:I117"/>
    <mergeCell ref="F118:I118"/>
    <mergeCell ref="F127:I127"/>
    <mergeCell ref="F128:I128"/>
    <mergeCell ref="F129:I129"/>
    <mergeCell ref="F131:I131"/>
    <mergeCell ref="F130:I130"/>
    <mergeCell ref="F123:I123"/>
    <mergeCell ref="F124:I124"/>
    <mergeCell ref="F125:I125"/>
    <mergeCell ref="F126:I126"/>
    <mergeCell ref="F142:I142"/>
    <mergeCell ref="F143:I143"/>
    <mergeCell ref="F144:I144"/>
    <mergeCell ref="F137:I137"/>
    <mergeCell ref="F138:I138"/>
    <mergeCell ref="F139:I139"/>
    <mergeCell ref="F140:I140"/>
    <mergeCell ref="F149:I149"/>
    <mergeCell ref="F150:I150"/>
    <mergeCell ref="F151:I151"/>
    <mergeCell ref="F152:I152"/>
    <mergeCell ref="F145:I145"/>
    <mergeCell ref="F146:I146"/>
    <mergeCell ref="F147:I147"/>
    <mergeCell ref="F148:I148"/>
    <mergeCell ref="F164:I164"/>
    <mergeCell ref="F165:I165"/>
    <mergeCell ref="F166:I166"/>
    <mergeCell ref="F167:I167"/>
    <mergeCell ref="F153:I153"/>
    <mergeCell ref="F155:I155"/>
    <mergeCell ref="F156:I156"/>
    <mergeCell ref="F163:I163"/>
    <mergeCell ref="F161:I161"/>
    <mergeCell ref="F162:I162"/>
    <mergeCell ref="F172:I172"/>
    <mergeCell ref="F173:I173"/>
    <mergeCell ref="F174:I174"/>
    <mergeCell ref="F175:I175"/>
    <mergeCell ref="F168:I168"/>
    <mergeCell ref="F169:I169"/>
    <mergeCell ref="F170:I170"/>
    <mergeCell ref="F171:I171"/>
    <mergeCell ref="F181:I181"/>
    <mergeCell ref="F182:I182"/>
    <mergeCell ref="F183:I183"/>
    <mergeCell ref="F184:I184"/>
    <mergeCell ref="F176:I176"/>
    <mergeCell ref="F177:I177"/>
    <mergeCell ref="F179:I179"/>
    <mergeCell ref="F180:I180"/>
    <mergeCell ref="F189:I189"/>
    <mergeCell ref="F190:I190"/>
    <mergeCell ref="F191:I191"/>
    <mergeCell ref="F192:I192"/>
    <mergeCell ref="F185:I185"/>
    <mergeCell ref="F186:I186"/>
    <mergeCell ref="F187:I187"/>
    <mergeCell ref="F188:I188"/>
    <mergeCell ref="F197:I197"/>
    <mergeCell ref="F198:I198"/>
    <mergeCell ref="F199:I199"/>
    <mergeCell ref="F200:I200"/>
    <mergeCell ref="F193:I193"/>
    <mergeCell ref="F194:I194"/>
    <mergeCell ref="F195:I195"/>
    <mergeCell ref="F196:I196"/>
    <mergeCell ref="F212:I212"/>
    <mergeCell ref="F213:I213"/>
    <mergeCell ref="F214:I214"/>
    <mergeCell ref="F215:I215"/>
    <mergeCell ref="F201:I201"/>
    <mergeCell ref="F203:I203"/>
    <mergeCell ref="F204:I204"/>
    <mergeCell ref="F211:I211"/>
    <mergeCell ref="F207:I207"/>
    <mergeCell ref="F208:I208"/>
    <mergeCell ref="F220:I220"/>
    <mergeCell ref="F221:I221"/>
    <mergeCell ref="F222:I222"/>
    <mergeCell ref="F223:I223"/>
    <mergeCell ref="F216:I216"/>
    <mergeCell ref="F217:I217"/>
    <mergeCell ref="F218:I218"/>
    <mergeCell ref="F219:I219"/>
    <mergeCell ref="F229:I229"/>
    <mergeCell ref="F230:I230"/>
    <mergeCell ref="F231:I231"/>
    <mergeCell ref="F232:I232"/>
    <mergeCell ref="F224:I224"/>
    <mergeCell ref="F225:I225"/>
    <mergeCell ref="F227:I227"/>
    <mergeCell ref="F228:I228"/>
    <mergeCell ref="F237:I237"/>
    <mergeCell ref="F238:I238"/>
    <mergeCell ref="F239:I239"/>
    <mergeCell ref="F240:I240"/>
    <mergeCell ref="F233:I233"/>
    <mergeCell ref="F234:I234"/>
    <mergeCell ref="F235:I235"/>
    <mergeCell ref="F236:I236"/>
    <mergeCell ref="F245:I245"/>
    <mergeCell ref="F246:I246"/>
    <mergeCell ref="F247:I247"/>
    <mergeCell ref="F248:I248"/>
    <mergeCell ref="F241:I241"/>
    <mergeCell ref="F242:I242"/>
    <mergeCell ref="F243:I243"/>
    <mergeCell ref="F244:I244"/>
    <mergeCell ref="F262:I262"/>
    <mergeCell ref="F263:I263"/>
    <mergeCell ref="F249:I249"/>
    <mergeCell ref="F251:I251"/>
    <mergeCell ref="F252:I252"/>
    <mergeCell ref="F259:I259"/>
    <mergeCell ref="F257:I257"/>
    <mergeCell ref="F258:I258"/>
    <mergeCell ref="F260:I260"/>
    <mergeCell ref="F261:I261"/>
    <mergeCell ref="F268:I268"/>
    <mergeCell ref="F269:I269"/>
    <mergeCell ref="F270:I270"/>
    <mergeCell ref="F271:I271"/>
    <mergeCell ref="F264:I264"/>
    <mergeCell ref="F265:I265"/>
    <mergeCell ref="F266:I266"/>
    <mergeCell ref="F267:I267"/>
    <mergeCell ref="F277:I277"/>
    <mergeCell ref="F278:I278"/>
    <mergeCell ref="F279:I279"/>
    <mergeCell ref="F280:I280"/>
    <mergeCell ref="F272:I272"/>
    <mergeCell ref="F273:I273"/>
    <mergeCell ref="F275:I275"/>
    <mergeCell ref="F276:I276"/>
    <mergeCell ref="F285:I285"/>
    <mergeCell ref="F286:I286"/>
    <mergeCell ref="F287:I287"/>
    <mergeCell ref="F288:I288"/>
    <mergeCell ref="F281:I281"/>
    <mergeCell ref="F282:I282"/>
    <mergeCell ref="F283:I283"/>
    <mergeCell ref="F284:I284"/>
    <mergeCell ref="F293:I293"/>
    <mergeCell ref="F294:I294"/>
    <mergeCell ref="F295:I295"/>
    <mergeCell ref="F296:I296"/>
    <mergeCell ref="F289:I289"/>
    <mergeCell ref="F290:I290"/>
    <mergeCell ref="F291:I291"/>
    <mergeCell ref="F292:I292"/>
    <mergeCell ref="F297:I297"/>
    <mergeCell ref="F299:I299"/>
    <mergeCell ref="F300:I300"/>
    <mergeCell ref="F307:I307"/>
    <mergeCell ref="F301:I301"/>
    <mergeCell ref="F302:I302"/>
    <mergeCell ref="F303:I303"/>
    <mergeCell ref="F304:I304"/>
    <mergeCell ref="F316:I316"/>
    <mergeCell ref="F317:I317"/>
    <mergeCell ref="F318:I318"/>
    <mergeCell ref="F319:I319"/>
    <mergeCell ref="F312:I312"/>
    <mergeCell ref="F313:I313"/>
    <mergeCell ref="F314:I314"/>
    <mergeCell ref="F315:I315"/>
    <mergeCell ref="F325:I325"/>
    <mergeCell ref="F326:I326"/>
    <mergeCell ref="F327:I327"/>
    <mergeCell ref="F328:I328"/>
    <mergeCell ref="F320:I320"/>
    <mergeCell ref="F321:I321"/>
    <mergeCell ref="F323:I323"/>
    <mergeCell ref="F324:I324"/>
    <mergeCell ref="F333:I333"/>
    <mergeCell ref="F334:I334"/>
    <mergeCell ref="F335:I335"/>
    <mergeCell ref="F336:I336"/>
    <mergeCell ref="F329:I329"/>
    <mergeCell ref="F330:I330"/>
    <mergeCell ref="F331:I331"/>
    <mergeCell ref="F332:I332"/>
    <mergeCell ref="F341:I341"/>
    <mergeCell ref="F342:I342"/>
    <mergeCell ref="F343:I343"/>
    <mergeCell ref="F344:I344"/>
    <mergeCell ref="F337:I337"/>
    <mergeCell ref="F338:I338"/>
    <mergeCell ref="F339:I339"/>
    <mergeCell ref="F340:I340"/>
    <mergeCell ref="F350:I350"/>
    <mergeCell ref="F351:I351"/>
    <mergeCell ref="F352:I352"/>
    <mergeCell ref="F353:I353"/>
    <mergeCell ref="F345:I345"/>
    <mergeCell ref="F347:I347"/>
    <mergeCell ref="F348:I348"/>
    <mergeCell ref="F349:I349"/>
    <mergeCell ref="F359:I359"/>
    <mergeCell ref="F360:I360"/>
    <mergeCell ref="F361:I361"/>
    <mergeCell ref="F354:I354"/>
    <mergeCell ref="F355:I355"/>
    <mergeCell ref="F356:I356"/>
    <mergeCell ref="F357:I357"/>
    <mergeCell ref="F358:I358"/>
    <mergeCell ref="F362:I362"/>
    <mergeCell ref="F363:I363"/>
    <mergeCell ref="F364:I364"/>
    <mergeCell ref="F369:I369"/>
    <mergeCell ref="F365:I365"/>
    <mergeCell ref="F366:I366"/>
    <mergeCell ref="F367:I367"/>
    <mergeCell ref="F368:I368"/>
  </mergeCells>
  <conditionalFormatting sqref="N22:P22">
    <cfRule type="cellIs" priority="1" dxfId="24" operator="greaterThan" stopIfTrue="1">
      <formula>$I$18</formula>
    </cfRule>
  </conditionalFormatting>
  <conditionalFormatting sqref="N25:P25">
    <cfRule type="cellIs" priority="2" dxfId="24" operator="lessThan" stopIfTrue="1">
      <formula>0</formula>
    </cfRule>
  </conditionalFormatting>
  <conditionalFormatting sqref="N12:N16">
    <cfRule type="expression" priority="3" dxfId="25" stopIfTrue="1">
      <formula>ISBLANK($N$14)</formula>
    </cfRule>
  </conditionalFormatting>
  <conditionalFormatting sqref="N21:P21 N24:P24 N20">
    <cfRule type="expression" priority="5" dxfId="24" stopIfTrue="1">
      <formula>$I$18&lt;$M$22</formula>
    </cfRule>
  </conditionalFormatting>
  <conditionalFormatting sqref="I18:J18">
    <cfRule type="expression" priority="6" dxfId="25" stopIfTrue="1">
      <formula>$N$22=""</formula>
    </cfRule>
    <cfRule type="cellIs" priority="7" dxfId="24" operator="lessThan" stopIfTrue="1">
      <formula>$N$22</formula>
    </cfRule>
  </conditionalFormatting>
  <dataValidations count="3">
    <dataValidation allowBlank="1" showInputMessage="1" showErrorMessage="1" imeMode="on" sqref="E10:K10 F27:F33 K15:K16 E16 F83:F105 F155:F177 F179:F201 F131:F153 F107:F129 F59:F81 F227:F249 F299:F321 F323:F345 F275:F297 F203:F225 F251:F273 F35:F57 F347:F369"/>
    <dataValidation allowBlank="1" showInputMessage="1" showErrorMessage="1" imeMode="off" sqref="K27:K369 M27:M369 E27:E33 E35:E57 E59:E81 E83:E105 E107:E129 E131:E153 E155:E177 E179:E201 E203:E225 E227:E249 E251:E273 E275:E297 E299:E321 E323:E345 E347:E369"/>
    <dataValidation type="list" showInputMessage="1" showErrorMessage="1" sqref="J27:J33 J35:J57 J59:J81 J83:J105 J107:J129 J131:J153 J155:J177 J179:J201 J203:J225 J227:J249 J251:J273 J275:J297 J299:J321 J323:J345 J347:J369">
      <formula1>"10%,8%,非課税"</formula1>
    </dataValidation>
  </dataValidations>
  <printOptions horizontalCentered="1" verticalCentered="1"/>
  <pageMargins left="0.5511811023622047" right="0.5511811023622047" top="0.6692913385826772" bottom="0.4330708661417323" header="0.5118110236220472" footer="0.2755905511811024"/>
  <pageSetup blackAndWhite="1" horizontalDpi="600" verticalDpi="600" orientation="landscape" paperSize="9" r:id="rId3"/>
  <headerFooter alignWithMargins="0">
    <oddFooter>&amp;C&amp;9&amp;P ﾍﾟｰｼﾞ&amp;R&amp;"ＭＳ Ｐ明朝,標準"&amp;8★太枠欄は記入する必要はありません。</oddFooter>
  </headerFooter>
  <rowBreaks count="14" manualBreakCount="14">
    <brk id="33" min="2" max="22" man="1"/>
    <brk id="57" max="23" man="1"/>
    <brk id="81" max="23" man="1"/>
    <brk id="105" max="23" man="1"/>
    <brk id="129" max="23" man="1"/>
    <brk id="153" max="23" man="1"/>
    <brk id="177" max="23" man="1"/>
    <brk id="201" max="23" man="1"/>
    <brk id="225" max="23" man="1"/>
    <brk id="249" max="23" man="1"/>
    <brk id="273" max="23" man="1"/>
    <brk id="297" max="23" man="1"/>
    <brk id="321" max="23" man="1"/>
    <brk id="345" max="2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71"/>
  <sheetViews>
    <sheetView showGridLines="0" view="pageBreakPreview" zoomScaleNormal="80" zoomScaleSheetLayoutView="100" zoomScalePageLayoutView="0" workbookViewId="0" topLeftCell="A1">
      <pane ySplit="3" topLeftCell="A4" activePane="bottomLeft" state="frozen"/>
      <selection pane="topLeft" activeCell="S22" sqref="S22:T22"/>
      <selection pane="bottomLeft" activeCell="M33" sqref="M33"/>
    </sheetView>
  </sheetViews>
  <sheetFormatPr defaultColWidth="9.00390625" defaultRowHeight="13.5"/>
  <cols>
    <col min="1" max="1" width="4.75390625" style="4" customWidth="1"/>
    <col min="2" max="2" width="0.74609375" style="4" customWidth="1"/>
    <col min="3" max="3" width="3.75390625" style="4" customWidth="1"/>
    <col min="4" max="4" width="11.125" style="4" customWidth="1"/>
    <col min="5" max="5" width="7.375" style="4" customWidth="1"/>
    <col min="6" max="6" width="8.875" style="4" customWidth="1"/>
    <col min="7" max="7" width="7.25390625" style="4" customWidth="1"/>
    <col min="8" max="8" width="5.375" style="4" customWidth="1"/>
    <col min="9" max="9" width="9.75390625" style="4" customWidth="1"/>
    <col min="10" max="10" width="5.375" style="4" customWidth="1"/>
    <col min="11" max="11" width="7.00390625" style="4" customWidth="1"/>
    <col min="12" max="12" width="4.625" style="4" customWidth="1"/>
    <col min="13" max="13" width="9.75390625" style="4" customWidth="1"/>
    <col min="14" max="14" width="7.375" style="4" customWidth="1"/>
    <col min="15" max="15" width="6.875" style="4" customWidth="1"/>
    <col min="16" max="16" width="1.37890625" style="4" customWidth="1"/>
    <col min="17" max="17" width="1.12109375" style="4" customWidth="1"/>
    <col min="18" max="22" width="7.625" style="4" customWidth="1"/>
    <col min="23" max="23" width="1.75390625" style="4" customWidth="1"/>
    <col min="24" max="24" width="0.6171875" style="4" customWidth="1"/>
    <col min="25" max="30" width="9.00390625" style="4" customWidth="1"/>
    <col min="31" max="33" width="9.00390625" style="4" hidden="1" customWidth="1"/>
    <col min="34" max="34" width="9.00390625" style="4" customWidth="1"/>
    <col min="35" max="16384" width="9.00390625" style="4" customWidth="1"/>
  </cols>
  <sheetData>
    <row r="1" spans="5:14" ht="15.75" customHeight="1">
      <c r="E1" s="11"/>
      <c r="N1" s="11"/>
    </row>
    <row r="2" spans="2:24" ht="26.25" customHeight="1">
      <c r="B2" s="2"/>
      <c r="C2" s="207" t="s">
        <v>28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"/>
    </row>
    <row r="3" spans="2:24" ht="15" customHeight="1">
      <c r="B3" s="2"/>
      <c r="C3" s="208" t="s">
        <v>10</v>
      </c>
      <c r="D3" s="209"/>
      <c r="E3" s="69" t="s">
        <v>15</v>
      </c>
      <c r="F3" s="208" t="s">
        <v>16</v>
      </c>
      <c r="G3" s="210"/>
      <c r="H3" s="210"/>
      <c r="I3" s="210"/>
      <c r="J3" s="81"/>
      <c r="K3" s="69" t="s">
        <v>29</v>
      </c>
      <c r="L3" s="69" t="s">
        <v>18</v>
      </c>
      <c r="M3" s="69" t="s">
        <v>19</v>
      </c>
      <c r="N3" s="211" t="s">
        <v>20</v>
      </c>
      <c r="O3" s="212"/>
      <c r="P3" s="213"/>
      <c r="Q3" s="70"/>
      <c r="R3" s="214" t="s">
        <v>30</v>
      </c>
      <c r="S3" s="215"/>
      <c r="T3" s="215"/>
      <c r="U3" s="216" t="s">
        <v>22</v>
      </c>
      <c r="V3" s="214"/>
      <c r="W3" s="216"/>
      <c r="X3" s="2"/>
    </row>
    <row r="4" spans="3:22" ht="20.25" customHeight="1">
      <c r="C4" s="21"/>
      <c r="D4" s="21"/>
      <c r="E4" s="22"/>
      <c r="F4" s="22"/>
      <c r="G4" s="22"/>
      <c r="H4" s="22"/>
      <c r="I4" s="22"/>
      <c r="J4" s="22"/>
      <c r="K4" s="22"/>
      <c r="L4" s="22"/>
      <c r="M4" s="22"/>
      <c r="N4" s="28"/>
      <c r="O4" s="22"/>
      <c r="P4" s="22"/>
      <c r="Q4" s="23"/>
      <c r="R4" s="24"/>
      <c r="S4" s="25"/>
      <c r="T4" s="24"/>
      <c r="U4" s="24"/>
      <c r="V4" s="24"/>
    </row>
    <row r="5" spans="2:24" ht="3.75" customHeight="1">
      <c r="B5" s="2"/>
      <c r="C5" s="2"/>
      <c r="D5" s="2"/>
      <c r="E5" s="2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ht="41.25" customHeight="1">
      <c r="B6" s="2"/>
      <c r="C6" s="200" t="s">
        <v>76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3"/>
    </row>
    <row r="7" spans="2:24" ht="9" customHeight="1">
      <c r="B7" s="2"/>
      <c r="C7" s="9"/>
      <c r="D7" s="9"/>
      <c r="E7" s="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1"/>
      <c r="S7" s="201"/>
      <c r="T7" s="201"/>
      <c r="U7" s="201"/>
      <c r="V7" s="201"/>
      <c r="W7" s="5"/>
      <c r="X7" s="3"/>
    </row>
    <row r="8" spans="2:24" ht="15" customHeight="1">
      <c r="B8" s="2"/>
      <c r="C8" s="9"/>
      <c r="D8" s="9"/>
      <c r="E8" s="224">
        <v>44946</v>
      </c>
      <c r="F8" s="224"/>
      <c r="G8" s="224"/>
      <c r="H8" s="224"/>
      <c r="I8" s="56"/>
      <c r="J8" s="56"/>
      <c r="K8" s="56"/>
      <c r="L8" s="56"/>
      <c r="M8" s="56"/>
      <c r="N8" s="6"/>
      <c r="O8" s="5"/>
      <c r="P8" s="5"/>
      <c r="Q8" s="5"/>
      <c r="R8" s="202"/>
      <c r="S8" s="202"/>
      <c r="T8" s="202"/>
      <c r="U8" s="202"/>
      <c r="V8" s="202"/>
      <c r="W8" s="205"/>
      <c r="X8" s="3"/>
    </row>
    <row r="9" spans="2:24" ht="3.75" customHeight="1">
      <c r="B9" s="2"/>
      <c r="C9" s="9"/>
      <c r="D9" s="9"/>
      <c r="E9" s="9"/>
      <c r="F9" s="9"/>
      <c r="G9" s="9"/>
      <c r="H9" s="9"/>
      <c r="I9" s="9"/>
      <c r="J9" s="9"/>
      <c r="K9" s="5"/>
      <c r="L9" s="5"/>
      <c r="M9" s="5"/>
      <c r="N9" s="5"/>
      <c r="O9" s="5"/>
      <c r="P9" s="5"/>
      <c r="Q9" s="5"/>
      <c r="R9" s="202"/>
      <c r="S9" s="202"/>
      <c r="T9" s="202"/>
      <c r="U9" s="202"/>
      <c r="V9" s="202"/>
      <c r="W9" s="205"/>
      <c r="X9" s="3"/>
    </row>
    <row r="10" spans="2:24" ht="18.75" customHeight="1">
      <c r="B10" s="2"/>
      <c r="C10" s="9"/>
      <c r="D10" s="9"/>
      <c r="E10" s="206" t="s">
        <v>75</v>
      </c>
      <c r="F10" s="206"/>
      <c r="G10" s="206"/>
      <c r="H10" s="206"/>
      <c r="I10" s="206"/>
      <c r="J10" s="57" t="s">
        <v>23</v>
      </c>
      <c r="K10" s="57"/>
      <c r="L10" s="57"/>
      <c r="M10" s="5"/>
      <c r="N10" s="5"/>
      <c r="O10" s="5"/>
      <c r="P10" s="5"/>
      <c r="Q10" s="5"/>
      <c r="R10" s="203"/>
      <c r="S10" s="203"/>
      <c r="T10" s="203"/>
      <c r="U10" s="203"/>
      <c r="V10" s="203"/>
      <c r="W10" s="205"/>
      <c r="X10" s="3"/>
    </row>
    <row r="11" spans="2:24" ht="6.75" customHeight="1" thickBot="1">
      <c r="B11" s="2"/>
      <c r="C11" s="9"/>
      <c r="D11" s="9"/>
      <c r="E11" s="58"/>
      <c r="F11" s="58"/>
      <c r="G11" s="58"/>
      <c r="H11" s="58"/>
      <c r="I11" s="58"/>
      <c r="J11" s="58"/>
      <c r="K11" s="57"/>
      <c r="L11" s="57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3"/>
    </row>
    <row r="12" spans="2:24" ht="21" customHeight="1">
      <c r="B12" s="2"/>
      <c r="C12" s="9"/>
      <c r="D12" s="9"/>
      <c r="E12" s="5"/>
      <c r="F12" s="10"/>
      <c r="G12" s="5"/>
      <c r="H12" s="5"/>
      <c r="I12" s="5"/>
      <c r="J12" s="5"/>
      <c r="K12" s="195" t="s">
        <v>85</v>
      </c>
      <c r="L12" s="196"/>
      <c r="M12" s="97" t="s">
        <v>77</v>
      </c>
      <c r="N12" s="197">
        <f>SUMIF(J$27:J$369,"10%",N$27:N$369)</f>
        <v>52404</v>
      </c>
      <c r="O12" s="197"/>
      <c r="P12" s="89"/>
      <c r="Q12" s="5"/>
      <c r="R12" s="101" t="s">
        <v>74</v>
      </c>
      <c r="S12" s="189"/>
      <c r="T12" s="189"/>
      <c r="U12" s="189"/>
      <c r="V12" s="189"/>
      <c r="W12" s="189"/>
      <c r="X12" s="3"/>
    </row>
    <row r="13" spans="2:24" ht="21" customHeight="1">
      <c r="B13" s="2"/>
      <c r="C13" s="198" t="s">
        <v>11</v>
      </c>
      <c r="D13" s="198"/>
      <c r="E13" s="198"/>
      <c r="F13" s="198"/>
      <c r="G13" s="198"/>
      <c r="H13" s="198"/>
      <c r="I13" s="198"/>
      <c r="J13" s="5"/>
      <c r="K13" s="186" t="s">
        <v>85</v>
      </c>
      <c r="L13" s="187"/>
      <c r="M13" s="98" t="s">
        <v>80</v>
      </c>
      <c r="N13" s="199">
        <f>SUMIF(J$27:J$369,"8%",N$27:N$369)</f>
        <v>5892</v>
      </c>
      <c r="O13" s="199"/>
      <c r="P13" s="90"/>
      <c r="Q13" s="8"/>
      <c r="R13" s="101" t="s">
        <v>24</v>
      </c>
      <c r="S13" s="189"/>
      <c r="T13" s="189"/>
      <c r="U13" s="189"/>
      <c r="V13" s="189"/>
      <c r="W13" s="189"/>
      <c r="X13" s="3"/>
    </row>
    <row r="14" spans="2:25" ht="21" customHeight="1">
      <c r="B14" s="2"/>
      <c r="C14" s="198"/>
      <c r="D14" s="198"/>
      <c r="E14" s="198"/>
      <c r="F14" s="198"/>
      <c r="G14" s="198"/>
      <c r="H14" s="198"/>
      <c r="I14" s="198"/>
      <c r="J14" s="82"/>
      <c r="K14" s="186" t="s">
        <v>85</v>
      </c>
      <c r="L14" s="187"/>
      <c r="M14" s="98" t="s">
        <v>78</v>
      </c>
      <c r="N14" s="199">
        <f>SUMIF(J$27:J$369,"非課税",N$27:N$369)</f>
        <v>2000</v>
      </c>
      <c r="O14" s="199"/>
      <c r="P14" s="90"/>
      <c r="Q14" s="8"/>
      <c r="R14" s="101" t="s">
        <v>25</v>
      </c>
      <c r="S14" s="189" t="s">
        <v>84</v>
      </c>
      <c r="T14" s="189"/>
      <c r="U14" s="189"/>
      <c r="V14" s="189"/>
      <c r="W14" s="189"/>
      <c r="X14" s="3"/>
      <c r="Y14" s="88"/>
    </row>
    <row r="15" spans="2:24" ht="21" customHeight="1">
      <c r="B15" s="2"/>
      <c r="C15" s="185" t="s">
        <v>62</v>
      </c>
      <c r="D15" s="185"/>
      <c r="E15" s="78"/>
      <c r="F15" s="9"/>
      <c r="G15" s="9"/>
      <c r="H15" s="9"/>
      <c r="I15" s="79"/>
      <c r="J15" s="79"/>
      <c r="K15" s="186" t="s">
        <v>86</v>
      </c>
      <c r="L15" s="187"/>
      <c r="M15" s="99" t="s">
        <v>79</v>
      </c>
      <c r="N15" s="188">
        <f>IF(N12="","",ROUNDDOWN(N12*0.1,0))</f>
        <v>5240</v>
      </c>
      <c r="O15" s="188"/>
      <c r="P15" s="92"/>
      <c r="Q15" s="8"/>
      <c r="R15" s="101" t="s">
        <v>31</v>
      </c>
      <c r="S15" s="189" t="s">
        <v>83</v>
      </c>
      <c r="T15" s="189"/>
      <c r="U15" s="189"/>
      <c r="V15" s="189"/>
      <c r="W15" s="189"/>
      <c r="X15" s="3"/>
    </row>
    <row r="16" spans="1:24" ht="21" customHeight="1" thickBot="1">
      <c r="A16" s="11"/>
      <c r="B16" s="2"/>
      <c r="C16" s="185" t="s">
        <v>63</v>
      </c>
      <c r="D16" s="185"/>
      <c r="E16" s="190" t="s">
        <v>65</v>
      </c>
      <c r="F16" s="190"/>
      <c r="G16" s="190"/>
      <c r="H16" s="190"/>
      <c r="I16" s="190"/>
      <c r="J16" s="191"/>
      <c r="K16" s="192" t="s">
        <v>86</v>
      </c>
      <c r="L16" s="193"/>
      <c r="M16" s="100" t="s">
        <v>81</v>
      </c>
      <c r="N16" s="194">
        <f>IF(N13="","",ROUNDDOWN(N13*0.08,0))</f>
        <v>471</v>
      </c>
      <c r="O16" s="194"/>
      <c r="P16" s="91"/>
      <c r="Q16" s="8"/>
      <c r="R16" s="101" t="s">
        <v>0</v>
      </c>
      <c r="S16" s="189"/>
      <c r="T16" s="189"/>
      <c r="U16" s="189"/>
      <c r="V16" s="189"/>
      <c r="W16" s="189"/>
      <c r="X16" s="3"/>
    </row>
    <row r="17" spans="2:24" ht="21" customHeight="1" thickBot="1">
      <c r="B17" s="2"/>
      <c r="C17" s="9"/>
      <c r="D17" s="9"/>
      <c r="E17" s="5"/>
      <c r="F17" s="5"/>
      <c r="G17" s="5"/>
      <c r="H17" s="5"/>
      <c r="I17" s="5"/>
      <c r="J17" s="5"/>
      <c r="K17" s="5"/>
      <c r="L17" s="5"/>
      <c r="M17" s="5"/>
      <c r="N17" s="7"/>
      <c r="O17" s="7"/>
      <c r="P17" s="7"/>
      <c r="Q17" s="5"/>
      <c r="R17" s="101" t="s">
        <v>69</v>
      </c>
      <c r="S17" s="171" t="s">
        <v>82</v>
      </c>
      <c r="T17" s="171"/>
      <c r="U17" s="171"/>
      <c r="V17" s="171"/>
      <c r="W17" s="171"/>
      <c r="X17" s="3"/>
    </row>
    <row r="18" spans="2:24" ht="27" customHeight="1" thickBot="1">
      <c r="B18" s="2"/>
      <c r="C18" s="172" t="s">
        <v>13</v>
      </c>
      <c r="D18" s="173"/>
      <c r="E18" s="174"/>
      <c r="F18" s="223"/>
      <c r="G18" s="176" t="s">
        <v>14</v>
      </c>
      <c r="H18" s="176"/>
      <c r="I18" s="177"/>
      <c r="J18" s="178"/>
      <c r="K18" s="179"/>
      <c r="L18" s="180" t="s">
        <v>27</v>
      </c>
      <c r="M18" s="173"/>
      <c r="N18" s="181">
        <f>IF(ISBLANK(K27),"",SUM(N12:N16))</f>
        <v>66007</v>
      </c>
      <c r="O18" s="182"/>
      <c r="P18" s="46"/>
      <c r="Q18" s="5"/>
      <c r="R18" s="59" t="s">
        <v>12</v>
      </c>
      <c r="S18" s="80" t="s">
        <v>64</v>
      </c>
      <c r="T18" s="85" t="s">
        <v>26</v>
      </c>
      <c r="U18" s="183">
        <f>IF(K27="","",SUM($U$21:$V$29))</f>
        <v>66007</v>
      </c>
      <c r="V18" s="184"/>
      <c r="W18" s="19"/>
      <c r="X18" s="3"/>
    </row>
    <row r="19" spans="2:24" ht="15" customHeight="1" thickBot="1">
      <c r="B19" s="2"/>
      <c r="C19" s="9"/>
      <c r="D19" s="9"/>
      <c r="E19" s="26">
        <f>IF(AND(ISNUMBER(N22),I18&lt;N22),"契約金額を出来高合計金額が上回ります。契約金額欄のコメントを確認して下さい。","")</f>
      </c>
      <c r="F19" s="5"/>
      <c r="G19" s="5"/>
      <c r="H19" s="5"/>
      <c r="I19" s="7"/>
      <c r="J19" s="7"/>
      <c r="K19" s="7"/>
      <c r="L19" s="7"/>
      <c r="M19" s="5"/>
      <c r="N19" s="5"/>
      <c r="O19" s="5"/>
      <c r="P19" s="5"/>
      <c r="Q19" s="5"/>
      <c r="R19" s="5"/>
      <c r="S19" s="5"/>
      <c r="T19" s="5"/>
      <c r="U19" s="165">
        <f>IF(N18=U18,"","エラー")</f>
      </c>
      <c r="V19" s="166"/>
      <c r="W19" s="166"/>
      <c r="X19" s="3"/>
    </row>
    <row r="20" spans="2:24" ht="19.5" customHeight="1">
      <c r="B20" s="2"/>
      <c r="C20" s="153" t="s">
        <v>56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5"/>
      <c r="N20" s="163"/>
      <c r="O20" s="164"/>
      <c r="P20" s="60"/>
      <c r="Q20" s="61"/>
      <c r="R20" s="167" t="s">
        <v>21</v>
      </c>
      <c r="S20" s="168"/>
      <c r="T20" s="168"/>
      <c r="U20" s="127" t="s">
        <v>22</v>
      </c>
      <c r="V20" s="169"/>
      <c r="W20" s="128"/>
      <c r="X20" s="3"/>
    </row>
    <row r="21" spans="2:24" ht="19.5" customHeight="1">
      <c r="B21" s="2"/>
      <c r="C21" s="153" t="s">
        <v>57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5"/>
      <c r="N21" s="161">
        <f>IF(ISNUMBER(N20),N18,"")</f>
      </c>
      <c r="O21" s="170"/>
      <c r="P21" s="62"/>
      <c r="Q21" s="61"/>
      <c r="R21" s="50">
        <f>IF(ISERROR(SMALL($AG$27:$AG$77,1)),"",SMALL($AG$27:$AG$77,1))</f>
        <v>1</v>
      </c>
      <c r="S21" s="136" t="str">
        <f>IF(ISNUMBER(R21),LOOKUP(R21,'工種番号'!$C$4:$C$55,'工種番号'!$D$4:$D$55),"")</f>
        <v>共通仮設工事</v>
      </c>
      <c r="T21" s="137"/>
      <c r="U21" s="138">
        <f aca="true" t="shared" si="0" ref="U21:U33">IF(AND(ISNUMBER(R21),R21&lt;50),SUMIF($A$27:$A$369,R21,$N$27:$O$369),IF(R21=50,$N$15,IF(R21=51,$N$16,"")))</f>
        <v>32404</v>
      </c>
      <c r="V21" s="139"/>
      <c r="W21" s="32"/>
      <c r="X21" s="3"/>
    </row>
    <row r="22" spans="2:24" ht="19.5" customHeight="1">
      <c r="B22" s="2"/>
      <c r="C22" s="153" t="s">
        <v>58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5"/>
      <c r="N22" s="161">
        <f>IF(ISNUMBER(N21),N20+N21,"")</f>
      </c>
      <c r="O22" s="162"/>
      <c r="P22" s="62"/>
      <c r="Q22" s="61"/>
      <c r="R22" s="50">
        <f>IF(ISERROR(SMALL($AG$27:$AG$77,2)),"",SMALL($AG$27:$AG$77,2))</f>
        <v>2</v>
      </c>
      <c r="S22" s="136" t="str">
        <f>IF(ISNUMBER(R22),LOOKUP(R22,'工種番号'!$C$4:$C$55,'工種番号'!$D$4:$D$55),"")</f>
        <v>直接仮設工事</v>
      </c>
      <c r="T22" s="137"/>
      <c r="U22" s="138">
        <f t="shared" si="0"/>
        <v>22000</v>
      </c>
      <c r="V22" s="139"/>
      <c r="W22" s="32"/>
      <c r="X22" s="3"/>
    </row>
    <row r="23" spans="2:24" ht="19.5" customHeight="1">
      <c r="B23" s="2"/>
      <c r="C23" s="153" t="s">
        <v>59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5"/>
      <c r="N23" s="163"/>
      <c r="O23" s="164"/>
      <c r="P23" s="60"/>
      <c r="Q23" s="61"/>
      <c r="R23" s="50">
        <f>IF(ISERROR(SMALL($AG$27:$AG$77,3)),"",SMALL($AG$27:$AG$77,3))</f>
        <v>40</v>
      </c>
      <c r="S23" s="136" t="str">
        <f>IF(ISNUMBER(R23),LOOKUP(R23,'工種番号'!$C$4:$C$55,'工種番号'!$D$4:$D$55),"")</f>
        <v>現場経費</v>
      </c>
      <c r="T23" s="137"/>
      <c r="U23" s="138">
        <f t="shared" si="0"/>
        <v>5892</v>
      </c>
      <c r="V23" s="139"/>
      <c r="W23" s="32"/>
      <c r="X23" s="3"/>
    </row>
    <row r="24" spans="2:24" ht="19.5" customHeight="1">
      <c r="B24" s="2"/>
      <c r="C24" s="153" t="s">
        <v>60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5"/>
      <c r="N24" s="156">
        <f>IF(ISNUMBER(N21),N21-N23,"")</f>
      </c>
      <c r="O24" s="157"/>
      <c r="P24" s="62"/>
      <c r="Q24" s="61"/>
      <c r="R24" s="50">
        <f>IF(ISERROR(SMALL($AG$27:$AG$77,4)),"",SMALL($AG$27:$AG$77,4))</f>
        <v>50</v>
      </c>
      <c r="S24" s="136" t="str">
        <f>IF(ISNUMBER(R24),LOOKUP(R24,'工種番号'!$C$4:$C$55,'工種番号'!$D$4:$D$55),"")</f>
        <v>消費税 10%</v>
      </c>
      <c r="T24" s="137"/>
      <c r="U24" s="138">
        <f t="shared" si="0"/>
        <v>5240</v>
      </c>
      <c r="V24" s="139"/>
      <c r="W24" s="32"/>
      <c r="X24" s="3"/>
    </row>
    <row r="25" spans="2:24" ht="19.5" customHeight="1" thickBot="1">
      <c r="B25" s="2"/>
      <c r="C25" s="158" t="s">
        <v>61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60"/>
      <c r="N25" s="156">
        <f>IF(AND(ISNUMBER(I18),ISNUMBER(N22)),I18-N22,"")</f>
      </c>
      <c r="O25" s="157"/>
      <c r="P25" s="63"/>
      <c r="Q25" s="61"/>
      <c r="R25" s="51">
        <f>IF(ISERROR(SMALL($AG$27:$AG$77,5)),"",SMALL($AG$27:$AG$77,5))</f>
        <v>51</v>
      </c>
      <c r="S25" s="136" t="str">
        <f>IF(ISNUMBER(R25),LOOKUP(R25,'工種番号'!$C$4:$C$55,'工種番号'!$D$4:$D$55),"")</f>
        <v>消費税  8%</v>
      </c>
      <c r="T25" s="137"/>
      <c r="U25" s="138">
        <f t="shared" si="0"/>
        <v>471</v>
      </c>
      <c r="V25" s="139"/>
      <c r="W25" s="35"/>
      <c r="X25" s="3"/>
    </row>
    <row r="26" spans="2:24" ht="19.5" customHeight="1" thickTop="1">
      <c r="B26" s="2"/>
      <c r="C26" s="150" t="s">
        <v>10</v>
      </c>
      <c r="D26" s="151"/>
      <c r="E26" s="64" t="s">
        <v>15</v>
      </c>
      <c r="F26" s="150" t="s">
        <v>16</v>
      </c>
      <c r="G26" s="152"/>
      <c r="H26" s="152"/>
      <c r="I26" s="152"/>
      <c r="J26" s="96" t="s">
        <v>68</v>
      </c>
      <c r="K26" s="64" t="s">
        <v>17</v>
      </c>
      <c r="L26" s="64" t="s">
        <v>18</v>
      </c>
      <c r="M26" s="64" t="s">
        <v>19</v>
      </c>
      <c r="N26" s="150" t="s">
        <v>20</v>
      </c>
      <c r="O26" s="152"/>
      <c r="P26" s="65"/>
      <c r="Q26" s="42"/>
      <c r="R26" s="50">
        <f>IF(ISERROR(SMALL($AG$27:$AG$77,6)),"",SMALL($AG$27:$AG$77,6))</f>
      </c>
      <c r="S26" s="136">
        <f>IF(ISNUMBER(R26),LOOKUP(R26,'工種番号'!$C$4:$C$55,'工種番号'!$D$4:$D$55),"")</f>
      </c>
      <c r="T26" s="137"/>
      <c r="U26" s="138">
        <f t="shared" si="0"/>
      </c>
      <c r="V26" s="139"/>
      <c r="W26" s="36"/>
      <c r="X26" s="3"/>
    </row>
    <row r="27" spans="1:33" ht="21.75" customHeight="1">
      <c r="A27" s="11">
        <f>C27</f>
        <v>40</v>
      </c>
      <c r="B27" s="2"/>
      <c r="C27" s="43">
        <v>40</v>
      </c>
      <c r="D27" s="47" t="str">
        <f>IF(ISNUMBER(C27),LOOKUP(C27,'工種番号'!$C$4:$C$55,'工種番号'!$D$4:$D$55),"")</f>
        <v>現場経費</v>
      </c>
      <c r="E27" s="86">
        <v>45223</v>
      </c>
      <c r="F27" s="133" t="s">
        <v>87</v>
      </c>
      <c r="G27" s="134"/>
      <c r="H27" s="134"/>
      <c r="I27" s="135"/>
      <c r="J27" s="93">
        <v>0.08</v>
      </c>
      <c r="K27" s="77">
        <v>1</v>
      </c>
      <c r="L27" s="74" t="s">
        <v>72</v>
      </c>
      <c r="M27" s="53">
        <v>1473</v>
      </c>
      <c r="N27" s="110">
        <f>IF(AND(ISNUMBER(K27),ISNUMBER(M27)),ROUND(K27*M27,0),"")</f>
        <v>1473</v>
      </c>
      <c r="O27" s="111"/>
      <c r="P27" s="66"/>
      <c r="Q27" s="67"/>
      <c r="R27" s="50">
        <f>IF(ISERROR(SMALL($AG$27:$AG$77,7)),"",SMALL($AG$27:$AG$77,7))</f>
      </c>
      <c r="S27" s="136">
        <f>IF(ISNUMBER(R27),LOOKUP(R27,'工種番号'!$C$4:$C$55,'工種番号'!$D$4:$D$55),"")</f>
      </c>
      <c r="T27" s="137"/>
      <c r="U27" s="138">
        <f t="shared" si="0"/>
      </c>
      <c r="V27" s="139"/>
      <c r="W27" s="33"/>
      <c r="X27" s="3"/>
      <c r="AE27" s="4">
        <v>1</v>
      </c>
      <c r="AF27" s="4">
        <f aca="true" t="shared" si="1" ref="AF27:AF74">COUNTIF($C$27:$C$370,AE27)</f>
        <v>1</v>
      </c>
      <c r="AG27" s="4">
        <f>IF(AF27&lt;&gt;0,AE27,"")</f>
        <v>1</v>
      </c>
    </row>
    <row r="28" spans="1:33" ht="21.75" customHeight="1">
      <c r="A28" s="11">
        <f aca="true" t="shared" si="2" ref="A28:A91">C28</f>
        <v>40</v>
      </c>
      <c r="B28" s="2"/>
      <c r="C28" s="43">
        <v>40</v>
      </c>
      <c r="D28" s="47" t="str">
        <f>IF(ISNUMBER(C28),LOOKUP(C28,'工種番号'!$C$4:$C$55,'工種番号'!$D$4:$D$55),"")</f>
        <v>現場経費</v>
      </c>
      <c r="E28" s="86">
        <v>45237</v>
      </c>
      <c r="F28" s="133" t="s">
        <v>70</v>
      </c>
      <c r="G28" s="134"/>
      <c r="H28" s="134"/>
      <c r="I28" s="135"/>
      <c r="J28" s="93">
        <v>0.08</v>
      </c>
      <c r="K28" s="77">
        <v>1</v>
      </c>
      <c r="L28" s="74" t="s">
        <v>72</v>
      </c>
      <c r="M28" s="53">
        <v>2946</v>
      </c>
      <c r="N28" s="110">
        <f aca="true" t="shared" si="3" ref="N28:N33">IF(AND(ISNUMBER(K28),ISNUMBER(M28)),ROUND(K28*M28,0),"")</f>
        <v>2946</v>
      </c>
      <c r="O28" s="111"/>
      <c r="P28" s="66"/>
      <c r="Q28" s="67"/>
      <c r="R28" s="50">
        <f>IF(ISERROR(SMALL($AG$27:$AG$77,8)),"",SMALL($AG$27:$AG$77,8))</f>
      </c>
      <c r="S28" s="136">
        <f>IF(ISNUMBER(R28),LOOKUP(R28,'工種番号'!$C$4:$C$55,'工種番号'!$D$4:$D$55),"")</f>
      </c>
      <c r="T28" s="137"/>
      <c r="U28" s="138">
        <f t="shared" si="0"/>
      </c>
      <c r="V28" s="139"/>
      <c r="W28" s="33"/>
      <c r="X28" s="3"/>
      <c r="AE28" s="4">
        <v>2</v>
      </c>
      <c r="AF28" s="4">
        <f t="shared" si="1"/>
        <v>2</v>
      </c>
      <c r="AG28" s="4">
        <f>IF(AF28&lt;&gt;0,AE28,"")</f>
        <v>2</v>
      </c>
    </row>
    <row r="29" spans="1:33" ht="21.75" customHeight="1">
      <c r="A29" s="11">
        <f t="shared" si="2"/>
        <v>40</v>
      </c>
      <c r="B29" s="2"/>
      <c r="C29" s="43">
        <v>40</v>
      </c>
      <c r="D29" s="47" t="str">
        <f>IF(ISNUMBER(C29),LOOKUP(C29,'工種番号'!$C$4:$C$55,'工種番号'!$D$4:$D$55),"")</f>
        <v>現場経費</v>
      </c>
      <c r="E29" s="86">
        <v>45244</v>
      </c>
      <c r="F29" s="133" t="s">
        <v>70</v>
      </c>
      <c r="G29" s="134"/>
      <c r="H29" s="134"/>
      <c r="I29" s="135"/>
      <c r="J29" s="93">
        <v>0.08</v>
      </c>
      <c r="K29" s="77">
        <v>1</v>
      </c>
      <c r="L29" s="74" t="s">
        <v>72</v>
      </c>
      <c r="M29" s="53">
        <v>1473</v>
      </c>
      <c r="N29" s="110">
        <f t="shared" si="3"/>
        <v>1473</v>
      </c>
      <c r="O29" s="111"/>
      <c r="P29" s="66"/>
      <c r="Q29" s="67"/>
      <c r="R29" s="50">
        <f>IF(ISERROR(SMALL($AG$27:$AG$77,9)),"",SMALL($AG$27:$AG$77,9))</f>
      </c>
      <c r="S29" s="136">
        <f>IF(ISNUMBER(R29),LOOKUP(R29,'工種番号'!$C$4:$C$55,'工種番号'!$D$4:$D$55),"")</f>
      </c>
      <c r="T29" s="137"/>
      <c r="U29" s="138">
        <f t="shared" si="0"/>
      </c>
      <c r="V29" s="139"/>
      <c r="W29" s="33"/>
      <c r="X29" s="3"/>
      <c r="AE29" s="4">
        <v>3</v>
      </c>
      <c r="AF29" s="4">
        <f t="shared" si="1"/>
        <v>0</v>
      </c>
      <c r="AG29" s="4">
        <f aca="true" t="shared" si="4" ref="AG29:AG85">IF(AF29&lt;&gt;0,AE29,"")</f>
      </c>
    </row>
    <row r="30" spans="1:33" ht="21.75" customHeight="1">
      <c r="A30" s="11">
        <f t="shared" si="2"/>
        <v>1</v>
      </c>
      <c r="B30" s="2"/>
      <c r="C30" s="43">
        <v>1</v>
      </c>
      <c r="D30" s="47" t="str">
        <f>IF(ISNUMBER(C30),LOOKUP(C30,'工種番号'!$C$4:$C$55,'工種番号'!$D$4:$D$55),"")</f>
        <v>共通仮設工事</v>
      </c>
      <c r="E30" s="86">
        <v>45247</v>
      </c>
      <c r="F30" s="107" t="s">
        <v>71</v>
      </c>
      <c r="G30" s="146"/>
      <c r="H30" s="146"/>
      <c r="I30" s="147"/>
      <c r="J30" s="87">
        <v>0.1</v>
      </c>
      <c r="K30" s="77">
        <v>314.6</v>
      </c>
      <c r="L30" s="74" t="s">
        <v>73</v>
      </c>
      <c r="M30" s="53">
        <v>103</v>
      </c>
      <c r="N30" s="110">
        <f t="shared" si="3"/>
        <v>32404</v>
      </c>
      <c r="O30" s="111"/>
      <c r="P30" s="66"/>
      <c r="Q30" s="67"/>
      <c r="R30" s="50">
        <f>IF(ISERROR(SMALL($AG$27:$AG$77,10)),"",SMALL($AG$27:$AG$77,10))</f>
      </c>
      <c r="S30" s="136">
        <f>IF(ISNUMBER(R30),LOOKUP(R30,'工種番号'!$C$4:$C$55,'工種番号'!$D$4:$D$55),"")</f>
      </c>
      <c r="T30" s="137"/>
      <c r="U30" s="138">
        <f t="shared" si="0"/>
      </c>
      <c r="V30" s="139"/>
      <c r="W30" s="33"/>
      <c r="X30" s="3"/>
      <c r="AE30" s="4">
        <v>4</v>
      </c>
      <c r="AF30" s="4">
        <f t="shared" si="1"/>
        <v>0</v>
      </c>
      <c r="AG30" s="4">
        <f t="shared" si="4"/>
      </c>
    </row>
    <row r="31" spans="1:33" ht="21.75" customHeight="1">
      <c r="A31" s="11">
        <f t="shared" si="2"/>
        <v>2</v>
      </c>
      <c r="B31" s="2"/>
      <c r="C31" s="43">
        <v>2</v>
      </c>
      <c r="D31" s="47" t="str">
        <f>IF(ISNUMBER(C31),LOOKUP(C31,'工種番号'!$C$4:$C$55,'工種番号'!$D$4:$D$55),"")</f>
        <v>直接仮設工事</v>
      </c>
      <c r="E31" s="86">
        <v>45250</v>
      </c>
      <c r="F31" s="133" t="s">
        <v>98</v>
      </c>
      <c r="G31" s="134"/>
      <c r="H31" s="134"/>
      <c r="I31" s="135"/>
      <c r="J31" s="93">
        <v>0.1</v>
      </c>
      <c r="K31" s="77">
        <v>1</v>
      </c>
      <c r="L31" s="74" t="s">
        <v>100</v>
      </c>
      <c r="M31" s="53">
        <v>20000</v>
      </c>
      <c r="N31" s="110">
        <f t="shared" si="3"/>
        <v>20000</v>
      </c>
      <c r="O31" s="111"/>
      <c r="P31" s="66"/>
      <c r="Q31" s="67"/>
      <c r="R31" s="50">
        <f>IF(ISERROR(SMALL($AG$27:$AG$77,11)),"",SMALL($AG$27:$AG$77,11))</f>
      </c>
      <c r="S31" s="143"/>
      <c r="T31" s="137"/>
      <c r="U31" s="138">
        <f t="shared" si="0"/>
      </c>
      <c r="V31" s="139"/>
      <c r="W31" s="33"/>
      <c r="X31" s="3"/>
      <c r="AE31" s="4">
        <v>5</v>
      </c>
      <c r="AF31" s="4">
        <f t="shared" si="1"/>
        <v>0</v>
      </c>
      <c r="AG31" s="4">
        <f t="shared" si="4"/>
      </c>
    </row>
    <row r="32" spans="1:33" ht="21.75" customHeight="1">
      <c r="A32" s="11">
        <f t="shared" si="2"/>
        <v>2</v>
      </c>
      <c r="B32" s="2"/>
      <c r="C32" s="43">
        <v>2</v>
      </c>
      <c r="D32" s="47" t="str">
        <f>IF(ISNUMBER(C32),LOOKUP(C32,'工種番号'!$C$4:$C$55,'工種番号'!$D$4:$D$55),"")</f>
        <v>直接仮設工事</v>
      </c>
      <c r="E32" s="86">
        <v>45250</v>
      </c>
      <c r="F32" s="133" t="s">
        <v>99</v>
      </c>
      <c r="G32" s="134"/>
      <c r="H32" s="134"/>
      <c r="I32" s="135"/>
      <c r="J32" s="94" t="s">
        <v>97</v>
      </c>
      <c r="K32" s="77">
        <v>1</v>
      </c>
      <c r="L32" s="74" t="s">
        <v>88</v>
      </c>
      <c r="M32" s="53">
        <v>2000</v>
      </c>
      <c r="N32" s="110">
        <f t="shared" si="3"/>
        <v>2000</v>
      </c>
      <c r="O32" s="111"/>
      <c r="P32" s="66"/>
      <c r="Q32" s="67"/>
      <c r="R32" s="50">
        <f>IF(ISERROR(SMALL($AG$27:$AG$77,12)),"",SMALL($AG$27:$AG$77,12))</f>
      </c>
      <c r="S32" s="143"/>
      <c r="T32" s="137"/>
      <c r="U32" s="138">
        <f t="shared" si="0"/>
      </c>
      <c r="V32" s="139"/>
      <c r="W32" s="33"/>
      <c r="X32" s="3"/>
      <c r="AE32" s="4">
        <v>6</v>
      </c>
      <c r="AF32" s="4">
        <f t="shared" si="1"/>
        <v>0</v>
      </c>
      <c r="AG32" s="4">
        <f t="shared" si="4"/>
      </c>
    </row>
    <row r="33" spans="1:33" ht="21.75" customHeight="1" thickBot="1">
      <c r="A33" s="11">
        <f t="shared" si="2"/>
        <v>0</v>
      </c>
      <c r="B33" s="2"/>
      <c r="C33" s="43"/>
      <c r="D33" s="47">
        <f>IF(ISNUMBER(C33),LOOKUP(C33,'工種番号'!$C$4:$C$55,'工種番号'!$D$4:$D$55),"")</f>
      </c>
      <c r="E33" s="86"/>
      <c r="F33" s="107"/>
      <c r="G33" s="108"/>
      <c r="H33" s="108"/>
      <c r="I33" s="109"/>
      <c r="J33" s="95"/>
      <c r="K33" s="77"/>
      <c r="L33" s="30"/>
      <c r="M33" s="53"/>
      <c r="N33" s="110">
        <f t="shared" si="3"/>
      </c>
      <c r="O33" s="111"/>
      <c r="P33" s="66"/>
      <c r="Q33" s="67"/>
      <c r="R33" s="52">
        <f>IF(ISERROR(SMALL($AG$27:$AG$77,14)),"",SMALL($AG$27:$AG$77,14))</f>
      </c>
      <c r="S33" s="129">
        <f>IF(ISNUMBER(R33),LOOKUP(R33,'工種番号'!$C$4:$C$55,'工種番号'!$D$4:$D$55),"")</f>
      </c>
      <c r="T33" s="130"/>
      <c r="U33" s="131">
        <f t="shared" si="0"/>
      </c>
      <c r="V33" s="132"/>
      <c r="W33" s="34"/>
      <c r="X33" s="3"/>
      <c r="AE33" s="4">
        <v>8</v>
      </c>
      <c r="AF33" s="4">
        <f t="shared" si="1"/>
        <v>0</v>
      </c>
      <c r="AG33" s="4">
        <f t="shared" si="4"/>
      </c>
    </row>
    <row r="34" spans="1:33" ht="21.75" customHeight="1">
      <c r="A34" s="11"/>
      <c r="B34" s="2"/>
      <c r="C34" s="120" t="s">
        <v>10</v>
      </c>
      <c r="D34" s="121"/>
      <c r="E34" s="37" t="s">
        <v>15</v>
      </c>
      <c r="F34" s="120" t="s">
        <v>16</v>
      </c>
      <c r="G34" s="122"/>
      <c r="H34" s="122"/>
      <c r="I34" s="122"/>
      <c r="J34" s="83"/>
      <c r="K34" s="76" t="s">
        <v>17</v>
      </c>
      <c r="L34" s="37" t="s">
        <v>18</v>
      </c>
      <c r="M34" s="54" t="s">
        <v>19</v>
      </c>
      <c r="N34" s="123" t="s">
        <v>20</v>
      </c>
      <c r="O34" s="124"/>
      <c r="P34" s="68"/>
      <c r="Q34" s="67"/>
      <c r="R34" s="125" t="s">
        <v>21</v>
      </c>
      <c r="S34" s="126"/>
      <c r="T34" s="126"/>
      <c r="U34" s="127" t="s">
        <v>22</v>
      </c>
      <c r="V34" s="127"/>
      <c r="W34" s="128"/>
      <c r="X34" s="3"/>
      <c r="AE34" s="4">
        <v>9</v>
      </c>
      <c r="AF34" s="4">
        <f t="shared" si="1"/>
        <v>0</v>
      </c>
      <c r="AG34" s="4">
        <f t="shared" si="4"/>
      </c>
    </row>
    <row r="35" spans="1:33" ht="21.75" customHeight="1">
      <c r="A35" s="11">
        <f t="shared" si="2"/>
        <v>0</v>
      </c>
      <c r="B35" s="2"/>
      <c r="C35" s="44"/>
      <c r="D35" s="48"/>
      <c r="E35" s="55"/>
      <c r="F35" s="133"/>
      <c r="G35" s="134"/>
      <c r="H35" s="134"/>
      <c r="I35" s="135"/>
      <c r="J35" s="93"/>
      <c r="K35" s="77"/>
      <c r="L35" s="30"/>
      <c r="M35" s="53"/>
      <c r="N35" s="110">
        <f aca="true" t="shared" si="5" ref="N35:N57">IF(AND(ISNUMBER(K35),ISNUMBER(M35)),ROUND(K35*M35,0),"")</f>
      </c>
      <c r="O35" s="111"/>
      <c r="P35" s="66"/>
      <c r="Q35" s="67"/>
      <c r="R35" s="51">
        <f>IF(ISERROR(SMALL($AG$27:$AG$77,15)),"",SMALL($AG$27:$AG$77,15))</f>
      </c>
      <c r="S35" s="136">
        <f>IF(ISNUMBER(R35),LOOKUP(R35,'工種番号'!$C$4:$C$55,'工種番号'!$D$4:$D$55),"")</f>
      </c>
      <c r="T35" s="137"/>
      <c r="U35" s="138">
        <f aca="true" t="shared" si="6" ref="U35:U57">IF(AND(ISNUMBER(R35),R35&lt;50),SUMIF($A$27:$A$369,R35,$N$27:$O$369),IF(R35=50,$N$15,IF(R35=51,$N$16,"")))</f>
      </c>
      <c r="V35" s="139"/>
      <c r="W35" s="33"/>
      <c r="X35" s="3"/>
      <c r="AE35" s="4">
        <v>10</v>
      </c>
      <c r="AF35" s="4">
        <f t="shared" si="1"/>
        <v>0</v>
      </c>
      <c r="AG35" s="4">
        <f t="shared" si="4"/>
      </c>
    </row>
    <row r="36" spans="1:33" ht="21.75" customHeight="1">
      <c r="A36" s="11">
        <f t="shared" si="2"/>
        <v>0</v>
      </c>
      <c r="B36" s="2"/>
      <c r="C36" s="45"/>
      <c r="D36" s="49"/>
      <c r="E36" s="55"/>
      <c r="F36" s="133"/>
      <c r="G36" s="134"/>
      <c r="H36" s="134"/>
      <c r="I36" s="135"/>
      <c r="J36" s="93"/>
      <c r="K36" s="77"/>
      <c r="L36" s="30"/>
      <c r="M36" s="53"/>
      <c r="N36" s="110">
        <f t="shared" si="5"/>
      </c>
      <c r="O36" s="111"/>
      <c r="P36" s="66"/>
      <c r="Q36" s="67"/>
      <c r="R36" s="51">
        <f>IF(ISERROR(SMALL($AG$27:$AG$77,16)),"",SMALL($AG$27:$AG$77,16))</f>
      </c>
      <c r="S36" s="136">
        <f>IF(ISNUMBER(R36),LOOKUP(R36,'工種番号'!$C$4:$C$55,'工種番号'!$D$4:$D$55),"")</f>
      </c>
      <c r="T36" s="137"/>
      <c r="U36" s="138">
        <f t="shared" si="6"/>
      </c>
      <c r="V36" s="139"/>
      <c r="W36" s="33"/>
      <c r="X36" s="3"/>
      <c r="AE36" s="4">
        <v>11</v>
      </c>
      <c r="AF36" s="4">
        <f t="shared" si="1"/>
        <v>0</v>
      </c>
      <c r="AG36" s="4">
        <f t="shared" si="4"/>
      </c>
    </row>
    <row r="37" spans="1:33" ht="21.75" customHeight="1">
      <c r="A37" s="11">
        <f t="shared" si="2"/>
        <v>0</v>
      </c>
      <c r="B37" s="2"/>
      <c r="C37" s="45"/>
      <c r="D37" s="49"/>
      <c r="E37" s="55"/>
      <c r="F37" s="133"/>
      <c r="G37" s="134"/>
      <c r="H37" s="134"/>
      <c r="I37" s="135"/>
      <c r="J37" s="93"/>
      <c r="K37" s="77"/>
      <c r="L37" s="30"/>
      <c r="M37" s="53"/>
      <c r="N37" s="110">
        <f t="shared" si="5"/>
      </c>
      <c r="O37" s="111"/>
      <c r="P37" s="66"/>
      <c r="Q37" s="67"/>
      <c r="R37" s="51">
        <f>IF(ISERROR(SMALL($AG$27:$AG$77,17)),"",SMALL($AG$27:$AG$77,17))</f>
      </c>
      <c r="S37" s="136">
        <f>IF(ISNUMBER(R37),LOOKUP(R37,'工種番号'!$C$4:$C$55,'工種番号'!$D$4:$D$55),"")</f>
      </c>
      <c r="T37" s="137"/>
      <c r="U37" s="138">
        <f t="shared" si="6"/>
      </c>
      <c r="V37" s="139"/>
      <c r="W37" s="33"/>
      <c r="X37" s="3"/>
      <c r="AE37" s="4">
        <v>12</v>
      </c>
      <c r="AF37" s="4">
        <f t="shared" si="1"/>
        <v>0</v>
      </c>
      <c r="AG37" s="4">
        <f t="shared" si="4"/>
      </c>
    </row>
    <row r="38" spans="1:33" ht="21.75" customHeight="1">
      <c r="A38" s="11">
        <f t="shared" si="2"/>
        <v>0</v>
      </c>
      <c r="B38" s="2"/>
      <c r="C38" s="45"/>
      <c r="D38" s="49"/>
      <c r="E38" s="55"/>
      <c r="F38" s="133"/>
      <c r="G38" s="134"/>
      <c r="H38" s="134"/>
      <c r="I38" s="135"/>
      <c r="J38" s="93"/>
      <c r="K38" s="77"/>
      <c r="L38" s="30"/>
      <c r="M38" s="53"/>
      <c r="N38" s="110">
        <f t="shared" si="5"/>
      </c>
      <c r="O38" s="111"/>
      <c r="P38" s="66"/>
      <c r="Q38" s="67"/>
      <c r="R38" s="51">
        <f>IF(ISERROR(SMALL($AG$27:$AG$77,18)),"",SMALL($AG$27:$AG$77,18))</f>
      </c>
      <c r="S38" s="136">
        <f>IF(ISNUMBER(R38),LOOKUP(R38,'工種番号'!$C$4:$C$55,'工種番号'!$D$4:$D$55),"")</f>
      </c>
      <c r="T38" s="137"/>
      <c r="U38" s="138">
        <f t="shared" si="6"/>
      </c>
      <c r="V38" s="139"/>
      <c r="W38" s="33"/>
      <c r="X38" s="3"/>
      <c r="AE38" s="4">
        <v>13</v>
      </c>
      <c r="AF38" s="4">
        <f t="shared" si="1"/>
        <v>0</v>
      </c>
      <c r="AG38" s="4">
        <f t="shared" si="4"/>
      </c>
    </row>
    <row r="39" spans="1:33" ht="21.75" customHeight="1">
      <c r="A39" s="11">
        <f t="shared" si="2"/>
        <v>0</v>
      </c>
      <c r="B39" s="2"/>
      <c r="C39" s="45"/>
      <c r="D39" s="49"/>
      <c r="E39" s="55"/>
      <c r="F39" s="133"/>
      <c r="G39" s="134"/>
      <c r="H39" s="134"/>
      <c r="I39" s="135"/>
      <c r="J39" s="93"/>
      <c r="K39" s="77"/>
      <c r="L39" s="30"/>
      <c r="M39" s="53"/>
      <c r="N39" s="110">
        <f t="shared" si="5"/>
      </c>
      <c r="O39" s="111"/>
      <c r="P39" s="66"/>
      <c r="Q39" s="67"/>
      <c r="R39" s="51">
        <f>IF(ISERROR(SMALL($AG$27:$AG$77,19)),"",SMALL($AG$27:$AG$77,19))</f>
      </c>
      <c r="S39" s="136">
        <f>IF(ISNUMBER(R39),LOOKUP(R39,'工種番号'!$C$4:$C$55,'工種番号'!$D$4:$D$55),"")</f>
      </c>
      <c r="T39" s="137"/>
      <c r="U39" s="138">
        <f t="shared" si="6"/>
      </c>
      <c r="V39" s="139"/>
      <c r="W39" s="33"/>
      <c r="X39" s="3"/>
      <c r="AE39" s="4">
        <v>14</v>
      </c>
      <c r="AF39" s="4">
        <f t="shared" si="1"/>
        <v>0</v>
      </c>
      <c r="AG39" s="4">
        <f t="shared" si="4"/>
      </c>
    </row>
    <row r="40" spans="1:33" ht="21.75" customHeight="1">
      <c r="A40" s="11">
        <f t="shared" si="2"/>
        <v>0</v>
      </c>
      <c r="B40" s="2"/>
      <c r="C40" s="44"/>
      <c r="D40" s="49"/>
      <c r="E40" s="55"/>
      <c r="F40" s="133"/>
      <c r="G40" s="134"/>
      <c r="H40" s="134"/>
      <c r="I40" s="135"/>
      <c r="J40" s="93"/>
      <c r="K40" s="77"/>
      <c r="L40" s="30"/>
      <c r="M40" s="53"/>
      <c r="N40" s="110">
        <f t="shared" si="5"/>
      </c>
      <c r="O40" s="111"/>
      <c r="P40" s="66"/>
      <c r="Q40" s="67"/>
      <c r="R40" s="51">
        <f>IF(ISERROR(SMALL($AG$27:$AG$77,20)),"",SMALL($AG$27:$AG$77,20))</f>
      </c>
      <c r="S40" s="136">
        <f>IF(ISNUMBER(R40),LOOKUP(R40,'工種番号'!$C$4:$C$55,'工種番号'!$D$4:$D$55),"")</f>
      </c>
      <c r="T40" s="137"/>
      <c r="U40" s="138">
        <f t="shared" si="6"/>
      </c>
      <c r="V40" s="139"/>
      <c r="W40" s="33"/>
      <c r="X40" s="3"/>
      <c r="AE40" s="4">
        <v>15</v>
      </c>
      <c r="AF40" s="4">
        <f t="shared" si="1"/>
        <v>0</v>
      </c>
      <c r="AG40" s="4">
        <f t="shared" si="4"/>
      </c>
    </row>
    <row r="41" spans="1:33" ht="21.75" customHeight="1">
      <c r="A41" s="11">
        <f t="shared" si="2"/>
        <v>0</v>
      </c>
      <c r="B41" s="2"/>
      <c r="C41" s="45"/>
      <c r="D41" s="49"/>
      <c r="E41" s="55"/>
      <c r="F41" s="133"/>
      <c r="G41" s="134"/>
      <c r="H41" s="134"/>
      <c r="I41" s="135"/>
      <c r="J41" s="93"/>
      <c r="K41" s="77"/>
      <c r="L41" s="30"/>
      <c r="M41" s="53"/>
      <c r="N41" s="110">
        <f t="shared" si="5"/>
      </c>
      <c r="O41" s="111"/>
      <c r="P41" s="66"/>
      <c r="Q41" s="67"/>
      <c r="R41" s="51">
        <f>IF(ISERROR(SMALL($AG$27:$AG$77,21)),"",SMALL($AG$27:$AG$77,21))</f>
      </c>
      <c r="S41" s="136">
        <f>IF(ISNUMBER(R41),LOOKUP(R41,'工種番号'!$C$4:$C$55,'工種番号'!$D$4:$D$55),"")</f>
      </c>
      <c r="T41" s="137"/>
      <c r="U41" s="138">
        <f t="shared" si="6"/>
      </c>
      <c r="V41" s="139"/>
      <c r="W41" s="33"/>
      <c r="X41" s="3"/>
      <c r="AE41" s="4">
        <v>16</v>
      </c>
      <c r="AF41" s="4">
        <f t="shared" si="1"/>
        <v>0</v>
      </c>
      <c r="AG41" s="4">
        <f t="shared" si="4"/>
      </c>
    </row>
    <row r="42" spans="1:33" ht="21.75" customHeight="1">
      <c r="A42" s="11">
        <f t="shared" si="2"/>
        <v>0</v>
      </c>
      <c r="B42" s="2"/>
      <c r="C42" s="45"/>
      <c r="D42" s="49"/>
      <c r="E42" s="55"/>
      <c r="F42" s="133"/>
      <c r="G42" s="134"/>
      <c r="H42" s="134"/>
      <c r="I42" s="135"/>
      <c r="J42" s="93"/>
      <c r="K42" s="77"/>
      <c r="L42" s="30"/>
      <c r="M42" s="53"/>
      <c r="N42" s="110">
        <f t="shared" si="5"/>
      </c>
      <c r="O42" s="111"/>
      <c r="P42" s="66"/>
      <c r="Q42" s="67"/>
      <c r="R42" s="51">
        <f>IF(ISERROR(SMALL($AG$27:$AG$77,22)),"",SMALL($AG$27:$AG$77,22))</f>
      </c>
      <c r="S42" s="136">
        <f>IF(ISNUMBER(R42),LOOKUP(R42,'工種番号'!$C$4:$C$55,'工種番号'!$D$4:$D$55),"")</f>
      </c>
      <c r="T42" s="137"/>
      <c r="U42" s="138">
        <f t="shared" si="6"/>
      </c>
      <c r="V42" s="139"/>
      <c r="W42" s="33"/>
      <c r="X42" s="3"/>
      <c r="AE42" s="4">
        <v>17</v>
      </c>
      <c r="AF42" s="4">
        <f t="shared" si="1"/>
        <v>0</v>
      </c>
      <c r="AG42" s="4">
        <f t="shared" si="4"/>
      </c>
    </row>
    <row r="43" spans="1:33" ht="21.75" customHeight="1">
      <c r="A43" s="11">
        <f t="shared" si="2"/>
        <v>0</v>
      </c>
      <c r="B43" s="2"/>
      <c r="C43" s="45"/>
      <c r="D43" s="49"/>
      <c r="E43" s="55"/>
      <c r="F43" s="133"/>
      <c r="G43" s="134"/>
      <c r="H43" s="134"/>
      <c r="I43" s="135"/>
      <c r="J43" s="93"/>
      <c r="K43" s="75"/>
      <c r="L43" s="30"/>
      <c r="M43" s="53"/>
      <c r="N43" s="110">
        <f t="shared" si="5"/>
      </c>
      <c r="O43" s="111"/>
      <c r="P43" s="66"/>
      <c r="Q43" s="67"/>
      <c r="R43" s="51">
        <f>IF(ISERROR(SMALL($AG$27:$AG$77,23)),"",SMALL($AG$27:$AG$77,23))</f>
      </c>
      <c r="S43" s="136">
        <f>IF(ISNUMBER(R43),LOOKUP(R43,'工種番号'!$C$4:$C$55,'工種番号'!$D$4:$D$55),"")</f>
      </c>
      <c r="T43" s="137"/>
      <c r="U43" s="138">
        <f t="shared" si="6"/>
      </c>
      <c r="V43" s="139"/>
      <c r="W43" s="33"/>
      <c r="X43" s="3"/>
      <c r="AE43" s="4">
        <v>18</v>
      </c>
      <c r="AF43" s="4">
        <f t="shared" si="1"/>
        <v>0</v>
      </c>
      <c r="AG43" s="4">
        <f t="shared" si="4"/>
      </c>
    </row>
    <row r="44" spans="1:33" ht="21.75" customHeight="1">
      <c r="A44" s="11">
        <f t="shared" si="2"/>
        <v>0</v>
      </c>
      <c r="B44" s="2"/>
      <c r="C44" s="45"/>
      <c r="D44" s="49"/>
      <c r="E44" s="55"/>
      <c r="F44" s="133"/>
      <c r="G44" s="134"/>
      <c r="H44" s="134"/>
      <c r="I44" s="135"/>
      <c r="J44" s="93"/>
      <c r="K44" s="75"/>
      <c r="L44" s="30"/>
      <c r="M44" s="53"/>
      <c r="N44" s="110">
        <f t="shared" si="5"/>
      </c>
      <c r="O44" s="111"/>
      <c r="P44" s="66"/>
      <c r="Q44" s="67"/>
      <c r="R44" s="51">
        <f>IF(ISERROR(SMALL($AG$27:$AG$77,24)),"",SMALL($AG$27:$AG$77,24))</f>
      </c>
      <c r="S44" s="136">
        <f>IF(ISNUMBER(R44),LOOKUP(R44,'工種番号'!$C$4:$C$55,'工種番号'!$D$4:$D$55),"")</f>
      </c>
      <c r="T44" s="137"/>
      <c r="U44" s="138">
        <f t="shared" si="6"/>
      </c>
      <c r="V44" s="139"/>
      <c r="W44" s="33"/>
      <c r="X44" s="3"/>
      <c r="AE44" s="4">
        <v>19</v>
      </c>
      <c r="AF44" s="4">
        <f t="shared" si="1"/>
        <v>0</v>
      </c>
      <c r="AG44" s="4">
        <f t="shared" si="4"/>
      </c>
    </row>
    <row r="45" spans="1:33" ht="21.75" customHeight="1">
      <c r="A45" s="11">
        <f t="shared" si="2"/>
        <v>0</v>
      </c>
      <c r="B45" s="2"/>
      <c r="C45" s="44"/>
      <c r="D45" s="49"/>
      <c r="E45" s="55"/>
      <c r="F45" s="133"/>
      <c r="G45" s="134"/>
      <c r="H45" s="134"/>
      <c r="I45" s="135"/>
      <c r="J45" s="93"/>
      <c r="K45" s="75"/>
      <c r="L45" s="30"/>
      <c r="M45" s="53"/>
      <c r="N45" s="110">
        <f t="shared" si="5"/>
      </c>
      <c r="O45" s="111"/>
      <c r="P45" s="66"/>
      <c r="Q45" s="67"/>
      <c r="R45" s="51">
        <f>IF(ISERROR(SMALL($AG$27:$AG$77,25)),"",SMALL($AG$27:$AG$77,25))</f>
      </c>
      <c r="S45" s="136">
        <f>IF(ISNUMBER(R45),LOOKUP(R45,'工種番号'!$C$4:$C$55,'工種番号'!$D$4:$D$55),"")</f>
      </c>
      <c r="T45" s="137"/>
      <c r="U45" s="138">
        <f t="shared" si="6"/>
      </c>
      <c r="V45" s="139"/>
      <c r="W45" s="33"/>
      <c r="X45" s="3"/>
      <c r="AE45" s="4">
        <v>20</v>
      </c>
      <c r="AF45" s="4">
        <f t="shared" si="1"/>
        <v>0</v>
      </c>
      <c r="AG45" s="4">
        <f t="shared" si="4"/>
      </c>
    </row>
    <row r="46" spans="1:33" ht="21.75" customHeight="1">
      <c r="A46" s="11">
        <f t="shared" si="2"/>
        <v>0</v>
      </c>
      <c r="B46" s="2"/>
      <c r="C46" s="44"/>
      <c r="D46" s="49"/>
      <c r="E46" s="55"/>
      <c r="F46" s="133"/>
      <c r="G46" s="134"/>
      <c r="H46" s="134"/>
      <c r="I46" s="135"/>
      <c r="J46" s="93"/>
      <c r="K46" s="75"/>
      <c r="L46" s="30"/>
      <c r="M46" s="53"/>
      <c r="N46" s="110">
        <f t="shared" si="5"/>
      </c>
      <c r="O46" s="111"/>
      <c r="P46" s="66"/>
      <c r="Q46" s="67"/>
      <c r="R46" s="51">
        <f>IF(ISERROR(SMALL($AG$27:$AG$77,26)),"",SMALL($AG$27:$AG$77,26))</f>
      </c>
      <c r="S46" s="136">
        <f>IF(ISNUMBER(R46),LOOKUP(R46,'工種番号'!$C$4:$C$55,'工種番号'!$D$4:$D$55),"")</f>
      </c>
      <c r="T46" s="137"/>
      <c r="U46" s="138">
        <f t="shared" si="6"/>
      </c>
      <c r="V46" s="139"/>
      <c r="W46" s="33"/>
      <c r="X46" s="3"/>
      <c r="AE46" s="4">
        <v>21</v>
      </c>
      <c r="AF46" s="4">
        <f t="shared" si="1"/>
        <v>0</v>
      </c>
      <c r="AG46" s="4">
        <f t="shared" si="4"/>
      </c>
    </row>
    <row r="47" spans="1:33" ht="21.75" customHeight="1">
      <c r="A47" s="11">
        <f t="shared" si="2"/>
        <v>0</v>
      </c>
      <c r="B47" s="2"/>
      <c r="C47" s="45"/>
      <c r="D47" s="49"/>
      <c r="E47" s="55"/>
      <c r="F47" s="133"/>
      <c r="G47" s="134"/>
      <c r="H47" s="134"/>
      <c r="I47" s="135"/>
      <c r="J47" s="93"/>
      <c r="K47" s="75"/>
      <c r="L47" s="30"/>
      <c r="M47" s="53"/>
      <c r="N47" s="110">
        <f t="shared" si="5"/>
      </c>
      <c r="O47" s="111"/>
      <c r="P47" s="66"/>
      <c r="Q47" s="67"/>
      <c r="R47" s="51">
        <f>IF(ISERROR(SMALL($AG$27:$AG$77,27)),"",SMALL($AG$27:$AG$77,27))</f>
      </c>
      <c r="S47" s="136">
        <f>IF(ISNUMBER(R47),LOOKUP(R47,'工種番号'!$C$4:$C$55,'工種番号'!$D$4:$D$55),"")</f>
      </c>
      <c r="T47" s="137"/>
      <c r="U47" s="138">
        <f t="shared" si="6"/>
      </c>
      <c r="V47" s="139"/>
      <c r="W47" s="33"/>
      <c r="X47" s="3"/>
      <c r="AE47" s="4">
        <v>22</v>
      </c>
      <c r="AF47" s="4">
        <f t="shared" si="1"/>
        <v>0</v>
      </c>
      <c r="AG47" s="4">
        <f t="shared" si="4"/>
      </c>
    </row>
    <row r="48" spans="1:33" ht="21.75" customHeight="1">
      <c r="A48" s="11">
        <f t="shared" si="2"/>
        <v>0</v>
      </c>
      <c r="B48" s="2"/>
      <c r="C48" s="45"/>
      <c r="D48" s="49"/>
      <c r="E48" s="55"/>
      <c r="F48" s="133"/>
      <c r="G48" s="134"/>
      <c r="H48" s="134"/>
      <c r="I48" s="135"/>
      <c r="J48" s="93"/>
      <c r="K48" s="75"/>
      <c r="L48" s="30"/>
      <c r="M48" s="53"/>
      <c r="N48" s="110">
        <f t="shared" si="5"/>
      </c>
      <c r="O48" s="111"/>
      <c r="P48" s="66"/>
      <c r="Q48" s="67"/>
      <c r="R48" s="51">
        <f>IF(ISERROR(SMALL($AG$27:$AG$77,28)),"",SMALL($AG$27:$AG$77,28))</f>
      </c>
      <c r="S48" s="136">
        <f>IF(ISNUMBER(R48),LOOKUP(R48,'工種番号'!$C$4:$C$55,'工種番号'!$D$4:$D$55),"")</f>
      </c>
      <c r="T48" s="137"/>
      <c r="U48" s="138">
        <f t="shared" si="6"/>
      </c>
      <c r="V48" s="139"/>
      <c r="W48" s="33"/>
      <c r="X48" s="3"/>
      <c r="AE48" s="4">
        <v>23</v>
      </c>
      <c r="AF48" s="4">
        <f t="shared" si="1"/>
        <v>0</v>
      </c>
      <c r="AG48" s="4">
        <f t="shared" si="4"/>
      </c>
    </row>
    <row r="49" spans="1:33" ht="21.75" customHeight="1">
      <c r="A49" s="11">
        <f t="shared" si="2"/>
        <v>0</v>
      </c>
      <c r="B49" s="2"/>
      <c r="C49" s="45"/>
      <c r="D49" s="49">
        <f>IF(ISNUMBER(C49),LOOKUP(C49,'工種番号'!$C$4:$C$55,'工種番号'!$D$4:$D$55),"")</f>
      </c>
      <c r="E49" s="55"/>
      <c r="F49" s="133"/>
      <c r="G49" s="134"/>
      <c r="H49" s="134"/>
      <c r="I49" s="135"/>
      <c r="J49" s="93"/>
      <c r="K49" s="75"/>
      <c r="L49" s="30"/>
      <c r="M49" s="53"/>
      <c r="N49" s="110">
        <f t="shared" si="5"/>
      </c>
      <c r="O49" s="111"/>
      <c r="P49" s="66"/>
      <c r="Q49" s="67"/>
      <c r="R49" s="51">
        <f>IF(ISERROR(SMALL($AG$27:$AG$77,29)),"",SMALL($AG$27:$AG$77,29))</f>
      </c>
      <c r="S49" s="136">
        <f>IF(ISNUMBER(R49),LOOKUP(R49,'工種番号'!$C$4:$C$55,'工種番号'!$D$4:$D$55),"")</f>
      </c>
      <c r="T49" s="137"/>
      <c r="U49" s="138">
        <f t="shared" si="6"/>
      </c>
      <c r="V49" s="139"/>
      <c r="W49" s="33"/>
      <c r="X49" s="3"/>
      <c r="AE49" s="4">
        <v>24</v>
      </c>
      <c r="AF49" s="4">
        <f t="shared" si="1"/>
        <v>0</v>
      </c>
      <c r="AG49" s="4">
        <f t="shared" si="4"/>
      </c>
    </row>
    <row r="50" spans="1:33" ht="21.75" customHeight="1">
      <c r="A50" s="11">
        <f t="shared" si="2"/>
        <v>0</v>
      </c>
      <c r="B50" s="2"/>
      <c r="C50" s="45"/>
      <c r="D50" s="49">
        <f>IF(ISNUMBER(C50),LOOKUP(C50,'工種番号'!$C$4:$C$55,'工種番号'!$D$4:$D$55),"")</f>
      </c>
      <c r="E50" s="55"/>
      <c r="F50" s="133"/>
      <c r="G50" s="134"/>
      <c r="H50" s="134"/>
      <c r="I50" s="135"/>
      <c r="J50" s="93"/>
      <c r="K50" s="75"/>
      <c r="L50" s="30"/>
      <c r="M50" s="53"/>
      <c r="N50" s="110">
        <f t="shared" si="5"/>
      </c>
      <c r="O50" s="111"/>
      <c r="P50" s="66"/>
      <c r="Q50" s="67"/>
      <c r="R50" s="51">
        <f>IF(ISERROR(SMALL($AG$27:$AG$77,30)),"",SMALL($AG$27:$AG$77,30))</f>
      </c>
      <c r="S50" s="136">
        <f>IF(ISNUMBER(R50),LOOKUP(R50,'工種番号'!$C$4:$C$55,'工種番号'!$D$4:$D$55),"")</f>
      </c>
      <c r="T50" s="137"/>
      <c r="U50" s="138">
        <f t="shared" si="6"/>
      </c>
      <c r="V50" s="139"/>
      <c r="W50" s="33"/>
      <c r="X50" s="3"/>
      <c r="AE50" s="4">
        <v>25</v>
      </c>
      <c r="AF50" s="4">
        <f t="shared" si="1"/>
        <v>0</v>
      </c>
      <c r="AG50" s="4">
        <f t="shared" si="4"/>
      </c>
    </row>
    <row r="51" spans="1:33" ht="21.75" customHeight="1">
      <c r="A51" s="11">
        <f t="shared" si="2"/>
        <v>0</v>
      </c>
      <c r="B51" s="2"/>
      <c r="C51" s="45"/>
      <c r="D51" s="49">
        <f>IF(ISNUMBER(C51),LOOKUP(C51,'工種番号'!$C$4:$C$55,'工種番号'!$D$4:$D$55),"")</f>
      </c>
      <c r="E51" s="55"/>
      <c r="F51" s="133"/>
      <c r="G51" s="134"/>
      <c r="H51" s="134"/>
      <c r="I51" s="135"/>
      <c r="J51" s="93"/>
      <c r="K51" s="75"/>
      <c r="L51" s="30"/>
      <c r="M51" s="53"/>
      <c r="N51" s="110">
        <f t="shared" si="5"/>
      </c>
      <c r="O51" s="111"/>
      <c r="P51" s="66"/>
      <c r="Q51" s="67"/>
      <c r="R51" s="51">
        <f>IF(ISERROR(SMALL($AG$27:$AG$77,31)),"",SMALL($AG$27:$AG$77,31))</f>
      </c>
      <c r="S51" s="136">
        <f>IF(ISNUMBER(R51),LOOKUP(R51,'工種番号'!$C$4:$C$55,'工種番号'!$D$4:$D$55),"")</f>
      </c>
      <c r="T51" s="137"/>
      <c r="U51" s="138">
        <f t="shared" si="6"/>
      </c>
      <c r="V51" s="139"/>
      <c r="W51" s="33"/>
      <c r="X51" s="3"/>
      <c r="AE51" s="4">
        <v>26</v>
      </c>
      <c r="AF51" s="4">
        <f t="shared" si="1"/>
        <v>0</v>
      </c>
      <c r="AG51" s="4">
        <f t="shared" si="4"/>
      </c>
    </row>
    <row r="52" spans="1:33" ht="21.75" customHeight="1">
      <c r="A52" s="11">
        <f t="shared" si="2"/>
        <v>0</v>
      </c>
      <c r="B52" s="2"/>
      <c r="C52" s="44"/>
      <c r="D52" s="49">
        <f>IF(ISNUMBER(C52),LOOKUP(C52,'工種番号'!$C$4:$C$55,'工種番号'!$D$4:$D$55),"")</f>
      </c>
      <c r="E52" s="55"/>
      <c r="F52" s="133"/>
      <c r="G52" s="134"/>
      <c r="H52" s="134"/>
      <c r="I52" s="135"/>
      <c r="J52" s="93"/>
      <c r="K52" s="75"/>
      <c r="L52" s="30"/>
      <c r="M52" s="53"/>
      <c r="N52" s="110">
        <f t="shared" si="5"/>
      </c>
      <c r="O52" s="111"/>
      <c r="P52" s="66"/>
      <c r="Q52" s="67"/>
      <c r="R52" s="51">
        <f>IF(ISERROR(SMALL($AG$27:$AG$77,32)),"",SMALL($AG$27:$AG$77,32))</f>
      </c>
      <c r="S52" s="136">
        <f>IF(ISNUMBER(R52),LOOKUP(R52,'工種番号'!$C$4:$C$55,'工種番号'!$D$4:$D$55),"")</f>
      </c>
      <c r="T52" s="137"/>
      <c r="U52" s="138">
        <f t="shared" si="6"/>
      </c>
      <c r="V52" s="139"/>
      <c r="W52" s="33"/>
      <c r="X52" s="3"/>
      <c r="AE52" s="4">
        <v>27</v>
      </c>
      <c r="AF52" s="4">
        <f t="shared" si="1"/>
        <v>0</v>
      </c>
      <c r="AG52" s="4">
        <f t="shared" si="4"/>
      </c>
    </row>
    <row r="53" spans="1:33" ht="21.75" customHeight="1">
      <c r="A53" s="11">
        <f t="shared" si="2"/>
        <v>0</v>
      </c>
      <c r="B53" s="2"/>
      <c r="C53" s="44"/>
      <c r="D53" s="49">
        <f>IF(ISNUMBER(C53),LOOKUP(C53,'工種番号'!$C$4:$C$55,'工種番号'!$D$4:$D$55),"")</f>
      </c>
      <c r="E53" s="55"/>
      <c r="F53" s="133"/>
      <c r="G53" s="134"/>
      <c r="H53" s="134"/>
      <c r="I53" s="135"/>
      <c r="J53" s="93"/>
      <c r="K53" s="75"/>
      <c r="L53" s="30"/>
      <c r="M53" s="53"/>
      <c r="N53" s="110">
        <f t="shared" si="5"/>
      </c>
      <c r="O53" s="111"/>
      <c r="P53" s="66"/>
      <c r="Q53" s="67"/>
      <c r="R53" s="51">
        <f>IF(ISERROR(SMALL($AG$27:$AG$77,33)),"",SMALL($AG$27:$AG$77,33))</f>
      </c>
      <c r="S53" s="136">
        <f>IF(ISNUMBER(R53),LOOKUP(R53,'工種番号'!$C$4:$C$55,'工種番号'!$D$4:$D$55),"")</f>
      </c>
      <c r="T53" s="137"/>
      <c r="U53" s="138">
        <f t="shared" si="6"/>
      </c>
      <c r="V53" s="139"/>
      <c r="W53" s="33"/>
      <c r="X53" s="3"/>
      <c r="AE53" s="4">
        <v>28</v>
      </c>
      <c r="AF53" s="4">
        <f t="shared" si="1"/>
        <v>0</v>
      </c>
      <c r="AG53" s="4">
        <f t="shared" si="4"/>
      </c>
    </row>
    <row r="54" spans="1:33" ht="21.75" customHeight="1">
      <c r="A54" s="11">
        <f t="shared" si="2"/>
        <v>0</v>
      </c>
      <c r="B54" s="2"/>
      <c r="C54" s="44"/>
      <c r="D54" s="49">
        <f>IF(ISNUMBER(C54),LOOKUP(C54,'工種番号'!$C$4:$C$55,'工種番号'!$D$4:$D$55),"")</f>
      </c>
      <c r="E54" s="55"/>
      <c r="F54" s="133"/>
      <c r="G54" s="134"/>
      <c r="H54" s="134"/>
      <c r="I54" s="135"/>
      <c r="J54" s="93"/>
      <c r="K54" s="75"/>
      <c r="L54" s="30"/>
      <c r="M54" s="53"/>
      <c r="N54" s="110">
        <f t="shared" si="5"/>
      </c>
      <c r="O54" s="111"/>
      <c r="P54" s="66"/>
      <c r="Q54" s="67"/>
      <c r="R54" s="51">
        <f>IF(ISERROR(SMALL($AG$27:$AG$77,34)),"",SMALL($AG$27:$AG$77,34))</f>
      </c>
      <c r="S54" s="136">
        <f>IF(ISNUMBER(R54),LOOKUP(R54,'工種番号'!$C$4:$C$55,'工種番号'!$D$4:$D$55),"")</f>
      </c>
      <c r="T54" s="137"/>
      <c r="U54" s="138">
        <f t="shared" si="6"/>
      </c>
      <c r="V54" s="139"/>
      <c r="W54" s="33"/>
      <c r="X54" s="3"/>
      <c r="AE54" s="4">
        <v>29</v>
      </c>
      <c r="AF54" s="4">
        <f t="shared" si="1"/>
        <v>0</v>
      </c>
      <c r="AG54" s="4">
        <f t="shared" si="4"/>
      </c>
    </row>
    <row r="55" spans="1:33" ht="21.75" customHeight="1">
      <c r="A55" s="11">
        <f t="shared" si="2"/>
        <v>0</v>
      </c>
      <c r="B55" s="2"/>
      <c r="C55" s="45"/>
      <c r="D55" s="49">
        <f>IF(ISNUMBER(C55),LOOKUP(C55,'工種番号'!$C$4:$C$55,'工種番号'!$D$4:$D$55),"")</f>
      </c>
      <c r="E55" s="55"/>
      <c r="F55" s="133"/>
      <c r="G55" s="134"/>
      <c r="H55" s="134"/>
      <c r="I55" s="135"/>
      <c r="J55" s="93"/>
      <c r="K55" s="75"/>
      <c r="L55" s="30"/>
      <c r="M55" s="53"/>
      <c r="N55" s="110">
        <f t="shared" si="5"/>
      </c>
      <c r="O55" s="111"/>
      <c r="P55" s="66"/>
      <c r="Q55" s="67"/>
      <c r="R55" s="51">
        <f>IF(ISERROR(SMALL($AG$27:$AG$77,35)),"",SMALL($AG$27:$AG$77,35))</f>
      </c>
      <c r="S55" s="136">
        <f>IF(ISNUMBER(R55),LOOKUP(R55,'工種番号'!$C$4:$C$55,'工種番号'!$D$4:$D$55),"")</f>
      </c>
      <c r="T55" s="137"/>
      <c r="U55" s="138">
        <f t="shared" si="6"/>
      </c>
      <c r="V55" s="139"/>
      <c r="W55" s="33"/>
      <c r="X55" s="3"/>
      <c r="AE55" s="4">
        <v>30</v>
      </c>
      <c r="AF55" s="4">
        <f t="shared" si="1"/>
        <v>0</v>
      </c>
      <c r="AG55" s="4">
        <f t="shared" si="4"/>
      </c>
    </row>
    <row r="56" spans="1:33" ht="21.75" customHeight="1">
      <c r="A56" s="11">
        <f t="shared" si="2"/>
        <v>0</v>
      </c>
      <c r="B56" s="2"/>
      <c r="C56" s="45"/>
      <c r="D56" s="49">
        <f>IF(ISNUMBER(C56),LOOKUP(C56,'工種番号'!$C$4:$C$55,'工種番号'!$D$4:$D$55),"")</f>
      </c>
      <c r="E56" s="55"/>
      <c r="F56" s="133"/>
      <c r="G56" s="134"/>
      <c r="H56" s="134"/>
      <c r="I56" s="135"/>
      <c r="J56" s="93"/>
      <c r="K56" s="75"/>
      <c r="L56" s="30"/>
      <c r="M56" s="53"/>
      <c r="N56" s="110">
        <f t="shared" si="5"/>
      </c>
      <c r="O56" s="111"/>
      <c r="P56" s="66"/>
      <c r="Q56" s="67"/>
      <c r="R56" s="51">
        <f>IF(ISERROR(SMALL($AG$27:$AG$77,36)),"",SMALL($AG$27:$AG$77,36))</f>
      </c>
      <c r="S56" s="136">
        <f>IF(ISNUMBER(R56),LOOKUP(R56,'工種番号'!$C$4:$C$55,'工種番号'!$D$4:$D$55),"")</f>
      </c>
      <c r="T56" s="137"/>
      <c r="U56" s="138">
        <f t="shared" si="6"/>
      </c>
      <c r="V56" s="139"/>
      <c r="W56" s="33"/>
      <c r="X56" s="3"/>
      <c r="AE56" s="4">
        <v>31</v>
      </c>
      <c r="AF56" s="4">
        <f t="shared" si="1"/>
        <v>0</v>
      </c>
      <c r="AG56" s="4">
        <f t="shared" si="4"/>
      </c>
    </row>
    <row r="57" spans="1:33" ht="21.75" customHeight="1" thickBot="1">
      <c r="A57" s="11">
        <f t="shared" si="2"/>
        <v>0</v>
      </c>
      <c r="B57" s="2"/>
      <c r="C57" s="44"/>
      <c r="D57" s="49">
        <f>IF(ISNUMBER(C57),LOOKUP(C57,'工種番号'!$C$4:$C$55,'工種番号'!$D$4:$D$55),"")</f>
      </c>
      <c r="E57" s="55"/>
      <c r="F57" s="133"/>
      <c r="G57" s="134"/>
      <c r="H57" s="134"/>
      <c r="I57" s="135"/>
      <c r="J57" s="93"/>
      <c r="K57" s="75"/>
      <c r="L57" s="30"/>
      <c r="M57" s="53"/>
      <c r="N57" s="110">
        <f t="shared" si="5"/>
      </c>
      <c r="O57" s="111"/>
      <c r="P57" s="66"/>
      <c r="Q57" s="67"/>
      <c r="R57" s="52">
        <f>IF(ISERROR(SMALL($AG$27:$AG$77,37)),"",SMALL($AG$27:$AG$77,37))</f>
      </c>
      <c r="S57" s="129">
        <f>IF(ISNUMBER(R57),LOOKUP(R57,'工種番号'!$C$4:$C$55,'工種番号'!$D$4:$D$55),"")</f>
      </c>
      <c r="T57" s="130"/>
      <c r="U57" s="131">
        <f t="shared" si="6"/>
      </c>
      <c r="V57" s="132"/>
      <c r="W57" s="34"/>
      <c r="X57" s="3"/>
      <c r="AE57" s="4">
        <v>32</v>
      </c>
      <c r="AF57" s="4">
        <f t="shared" si="1"/>
        <v>0</v>
      </c>
      <c r="AG57" s="4">
        <f t="shared" si="4"/>
      </c>
    </row>
    <row r="58" spans="1:33" ht="21.75" customHeight="1">
      <c r="A58" s="11"/>
      <c r="B58" s="2"/>
      <c r="C58" s="120" t="s">
        <v>10</v>
      </c>
      <c r="D58" s="121"/>
      <c r="E58" s="37" t="s">
        <v>15</v>
      </c>
      <c r="F58" s="120" t="s">
        <v>16</v>
      </c>
      <c r="G58" s="122"/>
      <c r="H58" s="122"/>
      <c r="I58" s="122"/>
      <c r="J58" s="83"/>
      <c r="K58" s="76" t="s">
        <v>17</v>
      </c>
      <c r="L58" s="37" t="s">
        <v>18</v>
      </c>
      <c r="M58" s="54" t="s">
        <v>19</v>
      </c>
      <c r="N58" s="123" t="s">
        <v>20</v>
      </c>
      <c r="O58" s="124"/>
      <c r="P58" s="68"/>
      <c r="Q58" s="67"/>
      <c r="R58" s="125" t="s">
        <v>21</v>
      </c>
      <c r="S58" s="126"/>
      <c r="T58" s="126"/>
      <c r="U58" s="127" t="s">
        <v>22</v>
      </c>
      <c r="V58" s="127"/>
      <c r="W58" s="128"/>
      <c r="X58" s="3"/>
      <c r="AE58" s="4">
        <v>33</v>
      </c>
      <c r="AF58" s="4">
        <f t="shared" si="1"/>
        <v>0</v>
      </c>
      <c r="AG58" s="4">
        <f t="shared" si="4"/>
      </c>
    </row>
    <row r="59" spans="1:33" ht="21.75" customHeight="1">
      <c r="A59" s="11">
        <f t="shared" si="2"/>
        <v>0</v>
      </c>
      <c r="B59" s="2"/>
      <c r="C59" s="44"/>
      <c r="D59" s="48">
        <f>IF(ISNUMBER(C59),LOOKUP(C59,'工種番号'!$C$4:$C$55,'工種番号'!$D$4:$D$55),"")</f>
      </c>
      <c r="E59" s="55"/>
      <c r="F59" s="133"/>
      <c r="G59" s="134"/>
      <c r="H59" s="134"/>
      <c r="I59" s="135"/>
      <c r="J59" s="93"/>
      <c r="K59" s="77"/>
      <c r="L59" s="30"/>
      <c r="M59" s="53"/>
      <c r="N59" s="110">
        <f aca="true" t="shared" si="7" ref="N59:N81">IF(AND(ISNUMBER(K59),ISNUMBER(M59)),ROUND(K59*M59,0),"")</f>
      </c>
      <c r="O59" s="111"/>
      <c r="P59" s="66"/>
      <c r="Q59" s="67"/>
      <c r="R59" s="38"/>
      <c r="S59" s="112">
        <f>IF(R59="","",LOOKUP(R59,'工種番号'!$C$4:$C$55,'工種番号'!$D$4:$D$55))</f>
      </c>
      <c r="T59" s="113"/>
      <c r="U59" s="114">
        <f aca="true" t="shared" si="8" ref="U59:U81">IF(AND(ISNUMBER(R59),R59&lt;50),SUMIF($A$27:$A$369,R59,$N$27:$O$369),IF(R59=100,$N$15,IF(R59=101,$N$16,"")))</f>
      </c>
      <c r="V59" s="115"/>
      <c r="W59" s="33"/>
      <c r="X59" s="3"/>
      <c r="AE59" s="4">
        <v>34</v>
      </c>
      <c r="AF59" s="4">
        <f t="shared" si="1"/>
        <v>0</v>
      </c>
      <c r="AG59" s="4">
        <f t="shared" si="4"/>
      </c>
    </row>
    <row r="60" spans="1:33" ht="21.75" customHeight="1">
      <c r="A60" s="11">
        <f t="shared" si="2"/>
        <v>0</v>
      </c>
      <c r="B60" s="2"/>
      <c r="C60" s="45"/>
      <c r="D60" s="49">
        <f>IF(ISNUMBER(C60),LOOKUP(C60,'工種番号'!$C$4:$C$55,'工種番号'!$D$4:$D$55),"")</f>
      </c>
      <c r="E60" s="55"/>
      <c r="F60" s="133"/>
      <c r="G60" s="134"/>
      <c r="H60" s="134"/>
      <c r="I60" s="135"/>
      <c r="J60" s="93"/>
      <c r="K60" s="77"/>
      <c r="L60" s="30"/>
      <c r="M60" s="53"/>
      <c r="N60" s="110">
        <f t="shared" si="7"/>
      </c>
      <c r="O60" s="111"/>
      <c r="P60" s="66"/>
      <c r="Q60" s="67"/>
      <c r="R60" s="38"/>
      <c r="S60" s="112">
        <f>IF(R60="","",LOOKUP(R60,'工種番号'!$C$4:$C$55,'工種番号'!$D$4:$D$55))</f>
      </c>
      <c r="T60" s="113"/>
      <c r="U60" s="114">
        <f t="shared" si="8"/>
      </c>
      <c r="V60" s="115"/>
      <c r="W60" s="33"/>
      <c r="X60" s="3"/>
      <c r="AE60" s="4">
        <v>35</v>
      </c>
      <c r="AF60" s="4">
        <f t="shared" si="1"/>
        <v>0</v>
      </c>
      <c r="AG60" s="4">
        <f t="shared" si="4"/>
      </c>
    </row>
    <row r="61" spans="1:33" ht="21.75" customHeight="1">
      <c r="A61" s="11">
        <f t="shared" si="2"/>
        <v>0</v>
      </c>
      <c r="B61" s="2"/>
      <c r="C61" s="45"/>
      <c r="D61" s="49">
        <f>IF(ISNUMBER(C61),LOOKUP(C61,'工種番号'!$C$4:$C$55,'工種番号'!$D$4:$D$55),"")</f>
      </c>
      <c r="E61" s="55"/>
      <c r="F61" s="133"/>
      <c r="G61" s="134"/>
      <c r="H61" s="134"/>
      <c r="I61" s="135"/>
      <c r="J61" s="93"/>
      <c r="K61" s="77"/>
      <c r="L61" s="30"/>
      <c r="M61" s="53"/>
      <c r="N61" s="110">
        <f t="shared" si="7"/>
      </c>
      <c r="O61" s="111"/>
      <c r="P61" s="66"/>
      <c r="Q61" s="67"/>
      <c r="R61" s="38"/>
      <c r="S61" s="112">
        <f>IF(R61="","",LOOKUP(R61,'工種番号'!$C$4:$C$55,'工種番号'!$D$4:$D$55))</f>
      </c>
      <c r="T61" s="113"/>
      <c r="U61" s="114">
        <f t="shared" si="8"/>
      </c>
      <c r="V61" s="115"/>
      <c r="W61" s="33"/>
      <c r="X61" s="3"/>
      <c r="AE61" s="4">
        <v>36</v>
      </c>
      <c r="AF61" s="4">
        <f t="shared" si="1"/>
        <v>0</v>
      </c>
      <c r="AG61" s="4">
        <f t="shared" si="4"/>
      </c>
    </row>
    <row r="62" spans="1:33" ht="21.75" customHeight="1">
      <c r="A62" s="11">
        <f t="shared" si="2"/>
        <v>0</v>
      </c>
      <c r="B62" s="2"/>
      <c r="C62" s="45"/>
      <c r="D62" s="49">
        <f>IF(ISNUMBER(C62),LOOKUP(C62,'工種番号'!$C$4:$C$55,'工種番号'!$D$4:$D$55),"")</f>
      </c>
      <c r="E62" s="55"/>
      <c r="F62" s="133"/>
      <c r="G62" s="134"/>
      <c r="H62" s="134"/>
      <c r="I62" s="135"/>
      <c r="J62" s="93"/>
      <c r="K62" s="77"/>
      <c r="L62" s="30"/>
      <c r="M62" s="53"/>
      <c r="N62" s="110">
        <f t="shared" si="7"/>
      </c>
      <c r="O62" s="111"/>
      <c r="P62" s="66"/>
      <c r="Q62" s="67"/>
      <c r="R62" s="39"/>
      <c r="S62" s="112">
        <f>IF(R62="","",LOOKUP(R62,'工種番号'!$C$4:$C$55,'工種番号'!$D$4:$D$55))</f>
      </c>
      <c r="T62" s="113"/>
      <c r="U62" s="114">
        <f t="shared" si="8"/>
      </c>
      <c r="V62" s="115"/>
      <c r="W62" s="33"/>
      <c r="X62" s="3"/>
      <c r="AE62" s="4">
        <v>37</v>
      </c>
      <c r="AF62" s="4">
        <f t="shared" si="1"/>
        <v>0</v>
      </c>
      <c r="AG62" s="4">
        <f t="shared" si="4"/>
      </c>
    </row>
    <row r="63" spans="1:33" ht="21.75" customHeight="1">
      <c r="A63" s="11">
        <f t="shared" si="2"/>
        <v>0</v>
      </c>
      <c r="B63" s="2"/>
      <c r="C63" s="45"/>
      <c r="D63" s="49">
        <f>IF(ISNUMBER(C63),LOOKUP(C63,'工種番号'!$C$4:$C$55,'工種番号'!$D$4:$D$55),"")</f>
      </c>
      <c r="E63" s="55"/>
      <c r="F63" s="133"/>
      <c r="G63" s="134"/>
      <c r="H63" s="134"/>
      <c r="I63" s="135"/>
      <c r="J63" s="93"/>
      <c r="K63" s="77"/>
      <c r="L63" s="30"/>
      <c r="M63" s="53"/>
      <c r="N63" s="110">
        <f t="shared" si="7"/>
      </c>
      <c r="O63" s="111"/>
      <c r="P63" s="66"/>
      <c r="Q63" s="67"/>
      <c r="R63" s="39"/>
      <c r="S63" s="112">
        <f>IF(R63="","",LOOKUP(R63,'工種番号'!$C$4:$C$55,'工種番号'!$D$4:$D$55))</f>
      </c>
      <c r="T63" s="113"/>
      <c r="U63" s="114">
        <f t="shared" si="8"/>
      </c>
      <c r="V63" s="115"/>
      <c r="W63" s="33"/>
      <c r="X63" s="3"/>
      <c r="AE63" s="4">
        <v>38</v>
      </c>
      <c r="AF63" s="4">
        <f t="shared" si="1"/>
        <v>0</v>
      </c>
      <c r="AG63" s="4">
        <f t="shared" si="4"/>
      </c>
    </row>
    <row r="64" spans="1:33" ht="21.75" customHeight="1">
      <c r="A64" s="11">
        <f t="shared" si="2"/>
        <v>0</v>
      </c>
      <c r="B64" s="2"/>
      <c r="C64" s="44"/>
      <c r="D64" s="49">
        <f>IF(ISNUMBER(C64),LOOKUP(C64,'工種番号'!$C$4:$C$55,'工種番号'!$D$4:$D$55),"")</f>
      </c>
      <c r="E64" s="55"/>
      <c r="F64" s="133"/>
      <c r="G64" s="134"/>
      <c r="H64" s="134"/>
      <c r="I64" s="135"/>
      <c r="J64" s="93"/>
      <c r="K64" s="77"/>
      <c r="L64" s="30"/>
      <c r="M64" s="53"/>
      <c r="N64" s="110">
        <f t="shared" si="7"/>
      </c>
      <c r="O64" s="111"/>
      <c r="P64" s="66"/>
      <c r="Q64" s="67"/>
      <c r="R64" s="39"/>
      <c r="S64" s="112">
        <f>IF(R64="","",LOOKUP(R64,'工種番号'!$C$4:$C$55,'工種番号'!$D$4:$D$55))</f>
      </c>
      <c r="T64" s="113"/>
      <c r="U64" s="114">
        <f t="shared" si="8"/>
      </c>
      <c r="V64" s="115"/>
      <c r="W64" s="33"/>
      <c r="X64" s="3"/>
      <c r="AE64" s="4">
        <v>39</v>
      </c>
      <c r="AF64" s="4">
        <f t="shared" si="1"/>
        <v>0</v>
      </c>
      <c r="AG64" s="4">
        <f t="shared" si="4"/>
      </c>
    </row>
    <row r="65" spans="1:33" ht="21.75" customHeight="1">
      <c r="A65" s="11">
        <f t="shared" si="2"/>
        <v>0</v>
      </c>
      <c r="B65" s="2"/>
      <c r="C65" s="45"/>
      <c r="D65" s="49">
        <f>IF(ISNUMBER(C65),LOOKUP(C65,'工種番号'!$C$4:$C$55,'工種番号'!$D$4:$D$55),"")</f>
      </c>
      <c r="E65" s="55"/>
      <c r="F65" s="133"/>
      <c r="G65" s="134"/>
      <c r="H65" s="134"/>
      <c r="I65" s="135"/>
      <c r="J65" s="93"/>
      <c r="K65" s="77"/>
      <c r="L65" s="30"/>
      <c r="M65" s="53"/>
      <c r="N65" s="110">
        <f t="shared" si="7"/>
      </c>
      <c r="O65" s="111"/>
      <c r="P65" s="66"/>
      <c r="Q65" s="67"/>
      <c r="R65" s="39"/>
      <c r="S65" s="112">
        <f>IF(R65="","",LOOKUP(R65,'工種番号'!$C$4:$C$55,'工種番号'!$D$4:$D$55))</f>
      </c>
      <c r="T65" s="113"/>
      <c r="U65" s="114">
        <f t="shared" si="8"/>
      </c>
      <c r="V65" s="115"/>
      <c r="W65" s="33"/>
      <c r="X65" s="3"/>
      <c r="AE65" s="4">
        <v>40</v>
      </c>
      <c r="AF65" s="4">
        <f t="shared" si="1"/>
        <v>3</v>
      </c>
      <c r="AG65" s="4">
        <f t="shared" si="4"/>
        <v>40</v>
      </c>
    </row>
    <row r="66" spans="1:33" ht="21.75" customHeight="1">
      <c r="A66" s="11">
        <f t="shared" si="2"/>
        <v>0</v>
      </c>
      <c r="B66" s="2"/>
      <c r="C66" s="45"/>
      <c r="D66" s="49">
        <f>IF(ISNUMBER(C66),LOOKUP(C66,'工種番号'!$C$4:$C$55,'工種番号'!$D$4:$D$55),"")</f>
      </c>
      <c r="E66" s="55"/>
      <c r="F66" s="133"/>
      <c r="G66" s="134"/>
      <c r="H66" s="134"/>
      <c r="I66" s="135"/>
      <c r="J66" s="93"/>
      <c r="K66" s="77"/>
      <c r="L66" s="30"/>
      <c r="M66" s="53"/>
      <c r="N66" s="110">
        <f t="shared" si="7"/>
      </c>
      <c r="O66" s="111"/>
      <c r="P66" s="66"/>
      <c r="Q66" s="67"/>
      <c r="R66" s="39"/>
      <c r="S66" s="112">
        <f>IF(R66="","",LOOKUP(R66,'工種番号'!$C$4:$C$55,'工種番号'!$D$4:$D$55))</f>
      </c>
      <c r="T66" s="113"/>
      <c r="U66" s="114">
        <f t="shared" si="8"/>
      </c>
      <c r="V66" s="115"/>
      <c r="W66" s="33"/>
      <c r="X66" s="3"/>
      <c r="AE66" s="4">
        <v>41</v>
      </c>
      <c r="AF66" s="4">
        <f t="shared" si="1"/>
        <v>0</v>
      </c>
      <c r="AG66" s="4">
        <f t="shared" si="4"/>
      </c>
    </row>
    <row r="67" spans="1:33" ht="21.75" customHeight="1">
      <c r="A67" s="11">
        <f t="shared" si="2"/>
        <v>0</v>
      </c>
      <c r="B67" s="2"/>
      <c r="C67" s="45"/>
      <c r="D67" s="49">
        <f>IF(ISNUMBER(C67),LOOKUP(C67,'工種番号'!$C$4:$C$55,'工種番号'!$D$4:$D$55),"")</f>
      </c>
      <c r="E67" s="55"/>
      <c r="F67" s="133"/>
      <c r="G67" s="134"/>
      <c r="H67" s="134"/>
      <c r="I67" s="135"/>
      <c r="J67" s="93"/>
      <c r="K67" s="75"/>
      <c r="L67" s="30"/>
      <c r="M67" s="53"/>
      <c r="N67" s="110">
        <f t="shared" si="7"/>
      </c>
      <c r="O67" s="111"/>
      <c r="P67" s="66"/>
      <c r="Q67" s="67"/>
      <c r="R67" s="39"/>
      <c r="S67" s="112">
        <f>IF(R67="","",LOOKUP(R67,'工種番号'!$C$4:$C$55,'工種番号'!$D$4:$D$55))</f>
      </c>
      <c r="T67" s="113"/>
      <c r="U67" s="114">
        <f t="shared" si="8"/>
      </c>
      <c r="V67" s="115"/>
      <c r="W67" s="33"/>
      <c r="X67" s="3"/>
      <c r="AE67" s="4">
        <v>42</v>
      </c>
      <c r="AF67" s="4">
        <f t="shared" si="1"/>
        <v>0</v>
      </c>
      <c r="AG67" s="4">
        <f t="shared" si="4"/>
      </c>
    </row>
    <row r="68" spans="1:33" ht="21.75" customHeight="1">
      <c r="A68" s="11">
        <f t="shared" si="2"/>
        <v>0</v>
      </c>
      <c r="B68" s="2"/>
      <c r="C68" s="45"/>
      <c r="D68" s="49">
        <f>IF(ISNUMBER(C68),LOOKUP(C68,'工種番号'!$C$4:$C$55,'工種番号'!$D$4:$D$55),"")</f>
      </c>
      <c r="E68" s="55"/>
      <c r="F68" s="133"/>
      <c r="G68" s="134"/>
      <c r="H68" s="134"/>
      <c r="I68" s="135"/>
      <c r="J68" s="93"/>
      <c r="K68" s="75"/>
      <c r="L68" s="30"/>
      <c r="M68" s="53"/>
      <c r="N68" s="110">
        <f t="shared" si="7"/>
      </c>
      <c r="O68" s="111"/>
      <c r="P68" s="66"/>
      <c r="Q68" s="67"/>
      <c r="R68" s="40"/>
      <c r="S68" s="112">
        <f>IF(R68="","",LOOKUP(R68,'工種番号'!$C$4:$C$55,'工種番号'!$D$4:$D$55))</f>
      </c>
      <c r="T68" s="113"/>
      <c r="U68" s="114">
        <f t="shared" si="8"/>
      </c>
      <c r="V68" s="115"/>
      <c r="W68" s="33"/>
      <c r="X68" s="3"/>
      <c r="AE68" s="4">
        <v>43</v>
      </c>
      <c r="AF68" s="4">
        <f t="shared" si="1"/>
        <v>0</v>
      </c>
      <c r="AG68" s="4">
        <f t="shared" si="4"/>
      </c>
    </row>
    <row r="69" spans="1:33" ht="21.75" customHeight="1">
      <c r="A69" s="11">
        <f t="shared" si="2"/>
        <v>0</v>
      </c>
      <c r="B69" s="2"/>
      <c r="C69" s="44"/>
      <c r="D69" s="49">
        <f>IF(ISNUMBER(C69),LOOKUP(C69,'工種番号'!$C$4:$C$55,'工種番号'!$D$4:$D$55),"")</f>
      </c>
      <c r="E69" s="55"/>
      <c r="F69" s="133"/>
      <c r="G69" s="134"/>
      <c r="H69" s="134"/>
      <c r="I69" s="135"/>
      <c r="J69" s="93"/>
      <c r="K69" s="75"/>
      <c r="L69" s="30"/>
      <c r="M69" s="53"/>
      <c r="N69" s="110">
        <f t="shared" si="7"/>
      </c>
      <c r="O69" s="111"/>
      <c r="P69" s="66"/>
      <c r="Q69" s="67"/>
      <c r="R69" s="40"/>
      <c r="S69" s="112">
        <f>IF(R69="","",LOOKUP(R69,'工種番号'!$C$4:$C$55,'工種番号'!$D$4:$D$55))</f>
      </c>
      <c r="T69" s="113"/>
      <c r="U69" s="114">
        <f t="shared" si="8"/>
      </c>
      <c r="V69" s="115"/>
      <c r="W69" s="33"/>
      <c r="X69" s="3"/>
      <c r="AE69" s="4">
        <v>44</v>
      </c>
      <c r="AF69" s="4">
        <f t="shared" si="1"/>
        <v>0</v>
      </c>
      <c r="AG69" s="4">
        <f t="shared" si="4"/>
      </c>
    </row>
    <row r="70" spans="1:33" ht="21.75" customHeight="1">
      <c r="A70" s="11">
        <f t="shared" si="2"/>
        <v>0</v>
      </c>
      <c r="B70" s="2"/>
      <c r="C70" s="44"/>
      <c r="D70" s="49">
        <f>IF(ISNUMBER(C70),LOOKUP(C70,'工種番号'!$C$4:$C$55,'工種番号'!$D$4:$D$55),"")</f>
      </c>
      <c r="E70" s="55"/>
      <c r="F70" s="133"/>
      <c r="G70" s="134"/>
      <c r="H70" s="134"/>
      <c r="I70" s="135"/>
      <c r="J70" s="93"/>
      <c r="K70" s="75"/>
      <c r="L70" s="30"/>
      <c r="M70" s="53"/>
      <c r="N70" s="110">
        <f t="shared" si="7"/>
      </c>
      <c r="O70" s="111"/>
      <c r="P70" s="66"/>
      <c r="Q70" s="67"/>
      <c r="R70" s="40"/>
      <c r="S70" s="112">
        <f>IF(R70="","",LOOKUP(R70,'工種番号'!$C$4:$C$55,'工種番号'!$D$4:$D$55))</f>
      </c>
      <c r="T70" s="113"/>
      <c r="U70" s="114">
        <f t="shared" si="8"/>
      </c>
      <c r="V70" s="115"/>
      <c r="W70" s="33"/>
      <c r="X70" s="3"/>
      <c r="AE70" s="4">
        <v>45</v>
      </c>
      <c r="AF70" s="4">
        <f t="shared" si="1"/>
        <v>0</v>
      </c>
      <c r="AG70" s="4">
        <f t="shared" si="4"/>
      </c>
    </row>
    <row r="71" spans="1:33" ht="21.75" customHeight="1">
      <c r="A71" s="11">
        <f t="shared" si="2"/>
        <v>0</v>
      </c>
      <c r="B71" s="2"/>
      <c r="C71" s="45"/>
      <c r="D71" s="49">
        <f>IF(ISNUMBER(C71),LOOKUP(C71,'工種番号'!$C$4:$C$55,'工種番号'!$D$4:$D$55),"")</f>
      </c>
      <c r="E71" s="55"/>
      <c r="F71" s="133"/>
      <c r="G71" s="134"/>
      <c r="H71" s="134"/>
      <c r="I71" s="135"/>
      <c r="J71" s="93"/>
      <c r="K71" s="75"/>
      <c r="L71" s="30"/>
      <c r="M71" s="53"/>
      <c r="N71" s="110">
        <f t="shared" si="7"/>
      </c>
      <c r="O71" s="111"/>
      <c r="P71" s="66"/>
      <c r="Q71" s="67"/>
      <c r="R71" s="40"/>
      <c r="S71" s="112">
        <f>IF(R71="","",LOOKUP(R71,'工種番号'!$C$4:$C$55,'工種番号'!$D$4:$D$55))</f>
      </c>
      <c r="T71" s="113"/>
      <c r="U71" s="114">
        <f t="shared" si="8"/>
      </c>
      <c r="V71" s="115"/>
      <c r="W71" s="33"/>
      <c r="X71" s="3"/>
      <c r="AE71" s="4">
        <v>46</v>
      </c>
      <c r="AF71" s="4">
        <f t="shared" si="1"/>
        <v>0</v>
      </c>
      <c r="AG71" s="4">
        <f t="shared" si="4"/>
      </c>
    </row>
    <row r="72" spans="1:33" ht="21.75" customHeight="1">
      <c r="A72" s="11">
        <f t="shared" si="2"/>
        <v>0</v>
      </c>
      <c r="B72" s="2"/>
      <c r="C72" s="45"/>
      <c r="D72" s="49">
        <f>IF(ISNUMBER(C72),LOOKUP(C72,'工種番号'!$C$4:$C$55,'工種番号'!$D$4:$D$55),"")</f>
      </c>
      <c r="E72" s="55"/>
      <c r="F72" s="133"/>
      <c r="G72" s="134"/>
      <c r="H72" s="134"/>
      <c r="I72" s="135"/>
      <c r="J72" s="93"/>
      <c r="K72" s="75"/>
      <c r="L72" s="30"/>
      <c r="M72" s="53"/>
      <c r="N72" s="110">
        <f t="shared" si="7"/>
      </c>
      <c r="O72" s="111"/>
      <c r="P72" s="66"/>
      <c r="Q72" s="67"/>
      <c r="R72" s="40"/>
      <c r="S72" s="112">
        <f>IF(R72="","",LOOKUP(R72,'工種番号'!$C$4:$C$55,'工種番号'!$D$4:$D$55))</f>
      </c>
      <c r="T72" s="113"/>
      <c r="U72" s="114">
        <f t="shared" si="8"/>
      </c>
      <c r="V72" s="115"/>
      <c r="W72" s="33"/>
      <c r="X72" s="3"/>
      <c r="AE72" s="4">
        <v>47</v>
      </c>
      <c r="AF72" s="4">
        <f t="shared" si="1"/>
        <v>0</v>
      </c>
      <c r="AG72" s="4">
        <f t="shared" si="4"/>
      </c>
    </row>
    <row r="73" spans="1:33" ht="21.75" customHeight="1">
      <c r="A73" s="11">
        <f t="shared" si="2"/>
        <v>0</v>
      </c>
      <c r="B73" s="2"/>
      <c r="C73" s="45"/>
      <c r="D73" s="49">
        <f>IF(ISNUMBER(C73),LOOKUP(C73,'工種番号'!$C$4:$C$55,'工種番号'!$D$4:$D$55),"")</f>
      </c>
      <c r="E73" s="55"/>
      <c r="F73" s="133"/>
      <c r="G73" s="134"/>
      <c r="H73" s="134"/>
      <c r="I73" s="135"/>
      <c r="J73" s="93"/>
      <c r="K73" s="75"/>
      <c r="L73" s="30"/>
      <c r="M73" s="53"/>
      <c r="N73" s="110">
        <f t="shared" si="7"/>
      </c>
      <c r="O73" s="111"/>
      <c r="P73" s="66"/>
      <c r="Q73" s="67"/>
      <c r="R73" s="40"/>
      <c r="S73" s="112">
        <f>IF(R73="","",LOOKUP(R73,'工種番号'!$C$4:$C$55,'工種番号'!$D$4:$D$55))</f>
      </c>
      <c r="T73" s="113"/>
      <c r="U73" s="114">
        <f t="shared" si="8"/>
      </c>
      <c r="V73" s="115"/>
      <c r="W73" s="33"/>
      <c r="X73" s="3"/>
      <c r="AE73" s="4">
        <v>48</v>
      </c>
      <c r="AF73" s="4">
        <f t="shared" si="1"/>
        <v>0</v>
      </c>
      <c r="AG73" s="4">
        <f t="shared" si="4"/>
      </c>
    </row>
    <row r="74" spans="1:33" ht="21.75" customHeight="1">
      <c r="A74" s="11">
        <f t="shared" si="2"/>
        <v>0</v>
      </c>
      <c r="B74" s="2"/>
      <c r="C74" s="45"/>
      <c r="D74" s="49">
        <f>IF(ISNUMBER(C74),LOOKUP(C74,'工種番号'!$C$4:$C$55,'工種番号'!$D$4:$D$55),"")</f>
      </c>
      <c r="E74" s="55"/>
      <c r="F74" s="133"/>
      <c r="G74" s="134"/>
      <c r="H74" s="134"/>
      <c r="I74" s="135"/>
      <c r="J74" s="93"/>
      <c r="K74" s="75"/>
      <c r="L74" s="30"/>
      <c r="M74" s="53"/>
      <c r="N74" s="110">
        <f t="shared" si="7"/>
      </c>
      <c r="O74" s="111"/>
      <c r="P74" s="66"/>
      <c r="Q74" s="67"/>
      <c r="R74" s="40"/>
      <c r="S74" s="112">
        <f>IF(R74="","",LOOKUP(R74,'工種番号'!$C$4:$C$55,'工種番号'!$D$4:$D$55))</f>
      </c>
      <c r="T74" s="113"/>
      <c r="U74" s="114">
        <f t="shared" si="8"/>
      </c>
      <c r="V74" s="115"/>
      <c r="W74" s="33"/>
      <c r="X74" s="3"/>
      <c r="AE74" s="4">
        <f>AE73+1</f>
        <v>49</v>
      </c>
      <c r="AF74" s="4">
        <f t="shared" si="1"/>
        <v>0</v>
      </c>
      <c r="AG74" s="4">
        <f t="shared" si="4"/>
      </c>
    </row>
    <row r="75" spans="1:33" ht="21.75" customHeight="1">
      <c r="A75" s="11">
        <f t="shared" si="2"/>
        <v>0</v>
      </c>
      <c r="B75" s="2"/>
      <c r="C75" s="45"/>
      <c r="D75" s="49">
        <f>IF(ISNUMBER(C75),LOOKUP(C75,'工種番号'!$C$4:$C$55,'工種番号'!$D$4:$D$55),"")</f>
      </c>
      <c r="E75" s="55"/>
      <c r="F75" s="133"/>
      <c r="G75" s="134"/>
      <c r="H75" s="134"/>
      <c r="I75" s="135"/>
      <c r="J75" s="93"/>
      <c r="K75" s="75"/>
      <c r="L75" s="30"/>
      <c r="M75" s="53"/>
      <c r="N75" s="110">
        <f t="shared" si="7"/>
      </c>
      <c r="O75" s="111"/>
      <c r="P75" s="66"/>
      <c r="Q75" s="67"/>
      <c r="R75" s="40"/>
      <c r="S75" s="112">
        <f>IF(R75="","",LOOKUP(R75,'工種番号'!$C$4:$C$55,'工種番号'!$D$4:$D$55))</f>
      </c>
      <c r="T75" s="113"/>
      <c r="U75" s="114">
        <f t="shared" si="8"/>
      </c>
      <c r="V75" s="115"/>
      <c r="W75" s="33"/>
      <c r="X75" s="3"/>
      <c r="AE75" s="4">
        <v>50</v>
      </c>
      <c r="AF75" s="4">
        <f>COUNTIF($C$27:$C$371,AE75)</f>
        <v>1</v>
      </c>
      <c r="AG75" s="4">
        <f t="shared" si="4"/>
        <v>50</v>
      </c>
    </row>
    <row r="76" spans="1:33" ht="21.75" customHeight="1">
      <c r="A76" s="11">
        <f t="shared" si="2"/>
        <v>0</v>
      </c>
      <c r="B76" s="2"/>
      <c r="C76" s="44"/>
      <c r="D76" s="49">
        <f>IF(ISNUMBER(C76),LOOKUP(C76,'工種番号'!$C$4:$C$55,'工種番号'!$D$4:$D$55),"")</f>
      </c>
      <c r="E76" s="55"/>
      <c r="F76" s="133"/>
      <c r="G76" s="134"/>
      <c r="H76" s="134"/>
      <c r="I76" s="135"/>
      <c r="J76" s="93"/>
      <c r="K76" s="75"/>
      <c r="L76" s="30"/>
      <c r="M76" s="53"/>
      <c r="N76" s="110">
        <f t="shared" si="7"/>
      </c>
      <c r="O76" s="111"/>
      <c r="P76" s="66"/>
      <c r="Q76" s="67"/>
      <c r="R76" s="40"/>
      <c r="S76" s="112">
        <f>IF(R76="","",LOOKUP(R76,'工種番号'!$C$4:$C$55,'工種番号'!$D$4:$D$55))</f>
      </c>
      <c r="T76" s="113"/>
      <c r="U76" s="114">
        <f t="shared" si="8"/>
      </c>
      <c r="V76" s="115"/>
      <c r="W76" s="33"/>
      <c r="X76" s="3"/>
      <c r="AE76" s="4">
        <v>51</v>
      </c>
      <c r="AF76" s="4">
        <f>COUNTIF($C$27:$C$371,AE76)</f>
        <v>1</v>
      </c>
      <c r="AG76" s="4">
        <f>IF(AF76&lt;&gt;0,AE76,"")</f>
        <v>51</v>
      </c>
    </row>
    <row r="77" spans="1:33" ht="21.75" customHeight="1">
      <c r="A77" s="11">
        <f t="shared" si="2"/>
        <v>0</v>
      </c>
      <c r="B77" s="2"/>
      <c r="C77" s="44"/>
      <c r="D77" s="49">
        <f>IF(ISNUMBER(C77),LOOKUP(C77,'工種番号'!$C$4:$C$55,'工種番号'!$D$4:$D$55),"")</f>
      </c>
      <c r="E77" s="55"/>
      <c r="F77" s="133"/>
      <c r="G77" s="134"/>
      <c r="H77" s="134"/>
      <c r="I77" s="135"/>
      <c r="J77" s="93"/>
      <c r="K77" s="75"/>
      <c r="L77" s="30"/>
      <c r="M77" s="53"/>
      <c r="N77" s="110">
        <f t="shared" si="7"/>
      </c>
      <c r="O77" s="111"/>
      <c r="P77" s="66"/>
      <c r="Q77" s="67"/>
      <c r="R77" s="40"/>
      <c r="S77" s="112">
        <f>IF(R77="","",LOOKUP(R77,'工種番号'!$C$4:$C$55,'工種番号'!$D$4:$D$55))</f>
      </c>
      <c r="T77" s="113"/>
      <c r="U77" s="114">
        <f t="shared" si="8"/>
      </c>
      <c r="V77" s="115"/>
      <c r="W77" s="33"/>
      <c r="X77" s="3"/>
      <c r="AE77" s="4">
        <f>AE76+1</f>
        <v>52</v>
      </c>
      <c r="AF77" s="4">
        <f>COUNTIF($C$27:$C$370,AE77)</f>
        <v>0</v>
      </c>
      <c r="AG77" s="4">
        <f t="shared" si="4"/>
      </c>
    </row>
    <row r="78" spans="1:33" ht="21.75" customHeight="1">
      <c r="A78" s="11">
        <f t="shared" si="2"/>
        <v>0</v>
      </c>
      <c r="B78" s="2"/>
      <c r="C78" s="44"/>
      <c r="D78" s="49">
        <f>IF(ISNUMBER(C78),LOOKUP(C78,'工種番号'!$C$4:$C$55,'工種番号'!$D$4:$D$55),"")</f>
      </c>
      <c r="E78" s="55"/>
      <c r="F78" s="133"/>
      <c r="G78" s="134"/>
      <c r="H78" s="134"/>
      <c r="I78" s="135"/>
      <c r="J78" s="93"/>
      <c r="K78" s="75"/>
      <c r="L78" s="30"/>
      <c r="M78" s="53"/>
      <c r="N78" s="110">
        <f t="shared" si="7"/>
      </c>
      <c r="O78" s="111"/>
      <c r="P78" s="66"/>
      <c r="Q78" s="67"/>
      <c r="R78" s="40"/>
      <c r="S78" s="112">
        <f>IF(R78="","",LOOKUP(R78,'工種番号'!$C$4:$C$55,'工種番号'!$D$4:$D$55))</f>
      </c>
      <c r="T78" s="113"/>
      <c r="U78" s="114">
        <f t="shared" si="8"/>
      </c>
      <c r="V78" s="115"/>
      <c r="W78" s="33"/>
      <c r="X78" s="3"/>
      <c r="AG78" s="4">
        <f t="shared" si="4"/>
      </c>
    </row>
    <row r="79" spans="1:33" ht="21.75" customHeight="1">
      <c r="A79" s="11">
        <f t="shared" si="2"/>
        <v>0</v>
      </c>
      <c r="B79" s="2"/>
      <c r="C79" s="45"/>
      <c r="D79" s="49">
        <f>IF(ISNUMBER(C79),LOOKUP(C79,'工種番号'!$C$4:$C$55,'工種番号'!$D$4:$D$55),"")</f>
      </c>
      <c r="E79" s="55"/>
      <c r="F79" s="133"/>
      <c r="G79" s="134"/>
      <c r="H79" s="134"/>
      <c r="I79" s="135"/>
      <c r="J79" s="93"/>
      <c r="K79" s="75"/>
      <c r="L79" s="30"/>
      <c r="M79" s="53"/>
      <c r="N79" s="110">
        <f t="shared" si="7"/>
      </c>
      <c r="O79" s="111"/>
      <c r="P79" s="66"/>
      <c r="Q79" s="67"/>
      <c r="R79" s="40"/>
      <c r="S79" s="112">
        <f>IF(R79="","",LOOKUP(R79,'工種番号'!$C$4:$C$55,'工種番号'!$D$4:$D$55))</f>
      </c>
      <c r="T79" s="113"/>
      <c r="U79" s="114">
        <f t="shared" si="8"/>
      </c>
      <c r="V79" s="115"/>
      <c r="W79" s="33"/>
      <c r="X79" s="3"/>
      <c r="AG79" s="4">
        <f t="shared" si="4"/>
      </c>
    </row>
    <row r="80" spans="1:33" ht="21.75" customHeight="1">
      <c r="A80" s="11">
        <f t="shared" si="2"/>
        <v>0</v>
      </c>
      <c r="B80" s="2"/>
      <c r="C80" s="45"/>
      <c r="D80" s="49">
        <f>IF(ISNUMBER(C80),LOOKUP(C80,'工種番号'!$C$4:$C$55,'工種番号'!$D$4:$D$55),"")</f>
      </c>
      <c r="E80" s="55"/>
      <c r="F80" s="133"/>
      <c r="G80" s="134"/>
      <c r="H80" s="134"/>
      <c r="I80" s="135"/>
      <c r="J80" s="93"/>
      <c r="K80" s="75"/>
      <c r="L80" s="30"/>
      <c r="M80" s="53"/>
      <c r="N80" s="110">
        <f t="shared" si="7"/>
      </c>
      <c r="O80" s="111"/>
      <c r="P80" s="66"/>
      <c r="Q80" s="67"/>
      <c r="R80" s="40"/>
      <c r="S80" s="112">
        <f>IF(R80="","",LOOKUP(R80,'工種番号'!$C$4:$C$55,'工種番号'!$D$4:$D$55))</f>
      </c>
      <c r="T80" s="113"/>
      <c r="U80" s="114">
        <f t="shared" si="8"/>
      </c>
      <c r="V80" s="115"/>
      <c r="W80" s="33"/>
      <c r="X80" s="3"/>
      <c r="AG80" s="4">
        <f t="shared" si="4"/>
      </c>
    </row>
    <row r="81" spans="1:33" ht="21.75" customHeight="1" thickBot="1">
      <c r="A81" s="11">
        <f t="shared" si="2"/>
        <v>0</v>
      </c>
      <c r="B81" s="2"/>
      <c r="C81" s="44"/>
      <c r="D81" s="49">
        <f>IF(ISNUMBER(C81),LOOKUP(C81,'工種番号'!$C$4:$C$55,'工種番号'!$D$4:$D$55),"")</f>
      </c>
      <c r="E81" s="55"/>
      <c r="F81" s="133"/>
      <c r="G81" s="134"/>
      <c r="H81" s="134"/>
      <c r="I81" s="135"/>
      <c r="J81" s="93"/>
      <c r="K81" s="75"/>
      <c r="L81" s="30"/>
      <c r="M81" s="53"/>
      <c r="N81" s="110">
        <f t="shared" si="7"/>
      </c>
      <c r="O81" s="111"/>
      <c r="P81" s="66"/>
      <c r="Q81" s="67"/>
      <c r="R81" s="52"/>
      <c r="S81" s="129">
        <f>IF(R81="","",LOOKUP(R81,'工種番号'!$C$4:$C$55,'工種番号'!$D$4:$D$55))</f>
      </c>
      <c r="T81" s="130"/>
      <c r="U81" s="131">
        <f t="shared" si="8"/>
      </c>
      <c r="V81" s="132"/>
      <c r="W81" s="34"/>
      <c r="X81" s="3"/>
      <c r="AG81" s="4">
        <f t="shared" si="4"/>
      </c>
    </row>
    <row r="82" spans="1:33" ht="21.75" customHeight="1">
      <c r="A82" s="11"/>
      <c r="B82" s="2"/>
      <c r="C82" s="120" t="s">
        <v>10</v>
      </c>
      <c r="D82" s="121"/>
      <c r="E82" s="37" t="s">
        <v>15</v>
      </c>
      <c r="F82" s="120" t="s">
        <v>16</v>
      </c>
      <c r="G82" s="122"/>
      <c r="H82" s="122"/>
      <c r="I82" s="122"/>
      <c r="J82" s="83"/>
      <c r="K82" s="37" t="s">
        <v>17</v>
      </c>
      <c r="L82" s="37" t="s">
        <v>18</v>
      </c>
      <c r="M82" s="54" t="s">
        <v>19</v>
      </c>
      <c r="N82" s="123" t="s">
        <v>20</v>
      </c>
      <c r="O82" s="124"/>
      <c r="P82" s="68"/>
      <c r="Q82" s="67"/>
      <c r="R82" s="125" t="s">
        <v>21</v>
      </c>
      <c r="S82" s="126"/>
      <c r="T82" s="126"/>
      <c r="U82" s="127" t="s">
        <v>22</v>
      </c>
      <c r="V82" s="127"/>
      <c r="W82" s="128"/>
      <c r="X82" s="3"/>
      <c r="AG82" s="4">
        <f t="shared" si="4"/>
      </c>
    </row>
    <row r="83" spans="1:33" ht="21.75" customHeight="1">
      <c r="A83" s="11">
        <f t="shared" si="2"/>
        <v>0</v>
      </c>
      <c r="B83" s="2"/>
      <c r="C83" s="18"/>
      <c r="D83" s="48">
        <f>IF(ISNUMBER(C83),LOOKUP(C83,'工種番号'!$C$4:$C$55,'工種番号'!$D$4:$D$55),"")</f>
      </c>
      <c r="E83" s="55"/>
      <c r="F83" s="107"/>
      <c r="G83" s="108"/>
      <c r="H83" s="108"/>
      <c r="I83" s="109"/>
      <c r="J83" s="84"/>
      <c r="K83" s="72"/>
      <c r="L83" s="30"/>
      <c r="M83" s="53"/>
      <c r="N83" s="110">
        <f aca="true" t="shared" si="9" ref="N83:N105">IF(ISBLANK(M83),"",ROUND(K83*M83,0))</f>
      </c>
      <c r="O83" s="111"/>
      <c r="P83" s="66"/>
      <c r="Q83" s="67"/>
      <c r="R83" s="38"/>
      <c r="S83" s="112">
        <f>IF(R83="","",LOOKUP(R83,'工種番号'!$C$4:$C$55,'工種番号'!$D$4:$D$55))</f>
      </c>
      <c r="T83" s="113"/>
      <c r="U83" s="114"/>
      <c r="V83" s="115"/>
      <c r="W83" s="33"/>
      <c r="X83" s="3"/>
      <c r="AG83" s="4">
        <f t="shared" si="4"/>
      </c>
    </row>
    <row r="84" spans="1:33" ht="21.75" customHeight="1">
      <c r="A84" s="11">
        <f t="shared" si="2"/>
        <v>0</v>
      </c>
      <c r="B84" s="2"/>
      <c r="C84" s="27"/>
      <c r="D84" s="49">
        <f>IF(ISNUMBER(C84),LOOKUP(C84,'工種番号'!$C$4:$C$55,'工種番号'!$D$4:$D$55),"")</f>
      </c>
      <c r="E84" s="55"/>
      <c r="F84" s="107"/>
      <c r="G84" s="108"/>
      <c r="H84" s="108"/>
      <c r="I84" s="109"/>
      <c r="J84" s="84"/>
      <c r="K84" s="73"/>
      <c r="L84" s="30"/>
      <c r="M84" s="53"/>
      <c r="N84" s="110">
        <f t="shared" si="9"/>
      </c>
      <c r="O84" s="111"/>
      <c r="P84" s="66"/>
      <c r="Q84" s="67"/>
      <c r="R84" s="38"/>
      <c r="S84" s="112">
        <f>IF(R84="","",LOOKUP(R84,'工種番号'!$C$4:$C$55,'工種番号'!$D$4:$D$55))</f>
      </c>
      <c r="T84" s="113"/>
      <c r="U84" s="114"/>
      <c r="V84" s="115"/>
      <c r="W84" s="33"/>
      <c r="X84" s="3"/>
      <c r="AG84" s="4">
        <f t="shared" si="4"/>
      </c>
    </row>
    <row r="85" spans="1:33" ht="21.75" customHeight="1">
      <c r="A85" s="11">
        <f t="shared" si="2"/>
        <v>0</v>
      </c>
      <c r="B85" s="2"/>
      <c r="C85" s="27"/>
      <c r="D85" s="49">
        <f>IF(ISNUMBER(C85),LOOKUP(C85,'工種番号'!$C$4:$C$55,'工種番号'!$D$4:$D$55),"")</f>
      </c>
      <c r="E85" s="55"/>
      <c r="F85" s="107"/>
      <c r="G85" s="108"/>
      <c r="H85" s="108"/>
      <c r="I85" s="109"/>
      <c r="J85" s="84"/>
      <c r="K85" s="73"/>
      <c r="L85" s="30"/>
      <c r="M85" s="53"/>
      <c r="N85" s="110">
        <f t="shared" si="9"/>
      </c>
      <c r="O85" s="111"/>
      <c r="P85" s="66"/>
      <c r="Q85" s="67"/>
      <c r="R85" s="38"/>
      <c r="S85" s="112">
        <f>IF(R85="","",LOOKUP(R85,'工種番号'!$C$4:$C$55,'工種番号'!$D$4:$D$55))</f>
      </c>
      <c r="T85" s="113"/>
      <c r="U85" s="114"/>
      <c r="V85" s="115"/>
      <c r="W85" s="33"/>
      <c r="X85" s="3"/>
      <c r="AG85" s="4">
        <f t="shared" si="4"/>
      </c>
    </row>
    <row r="86" spans="1:24" ht="21.75" customHeight="1">
      <c r="A86" s="11">
        <f t="shared" si="2"/>
        <v>0</v>
      </c>
      <c r="B86" s="2"/>
      <c r="C86" s="27"/>
      <c r="D86" s="49">
        <f>IF(ISNUMBER(C86),LOOKUP(C86,'工種番号'!$C$4:$C$55,'工種番号'!$D$4:$D$55),"")</f>
      </c>
      <c r="E86" s="55"/>
      <c r="F86" s="107"/>
      <c r="G86" s="108"/>
      <c r="H86" s="108"/>
      <c r="I86" s="109"/>
      <c r="J86" s="84"/>
      <c r="K86" s="71"/>
      <c r="L86" s="30"/>
      <c r="M86" s="53"/>
      <c r="N86" s="110">
        <f t="shared" si="9"/>
      </c>
      <c r="O86" s="111"/>
      <c r="P86" s="66"/>
      <c r="Q86" s="67"/>
      <c r="R86" s="39"/>
      <c r="S86" s="112">
        <f>IF(R86="","",LOOKUP(R86,'工種番号'!$C$4:$C$55,'工種番号'!$D$4:$D$55))</f>
      </c>
      <c r="T86" s="113"/>
      <c r="U86" s="114"/>
      <c r="V86" s="115"/>
      <c r="W86" s="33"/>
      <c r="X86" s="3"/>
    </row>
    <row r="87" spans="1:24" ht="21.75" customHeight="1">
      <c r="A87" s="11">
        <f t="shared" si="2"/>
        <v>0</v>
      </c>
      <c r="B87" s="2"/>
      <c r="C87" s="27"/>
      <c r="D87" s="49">
        <f>IF(ISNUMBER(C87),LOOKUP(C87,'工種番号'!$C$4:$C$55,'工種番号'!$D$4:$D$55),"")</f>
      </c>
      <c r="E87" s="55"/>
      <c r="F87" s="107"/>
      <c r="G87" s="108"/>
      <c r="H87" s="108"/>
      <c r="I87" s="109"/>
      <c r="J87" s="84"/>
      <c r="K87" s="72"/>
      <c r="L87" s="30"/>
      <c r="M87" s="53"/>
      <c r="N87" s="110">
        <f t="shared" si="9"/>
      </c>
      <c r="O87" s="111"/>
      <c r="P87" s="66"/>
      <c r="Q87" s="67"/>
      <c r="R87" s="39"/>
      <c r="S87" s="112">
        <f>IF(R87="","",LOOKUP(R87,'工種番号'!$C$4:$C$55,'工種番号'!$D$4:$D$55))</f>
      </c>
      <c r="T87" s="113"/>
      <c r="U87" s="114"/>
      <c r="V87" s="115"/>
      <c r="W87" s="33"/>
      <c r="X87" s="3"/>
    </row>
    <row r="88" spans="1:24" ht="21.75" customHeight="1">
      <c r="A88" s="11">
        <f t="shared" si="2"/>
        <v>0</v>
      </c>
      <c r="B88" s="2"/>
      <c r="C88" s="18"/>
      <c r="D88" s="49">
        <f>IF(ISNUMBER(C88),LOOKUP(C88,'工種番号'!$C$4:$C$55,'工種番号'!$D$4:$D$55),"")</f>
      </c>
      <c r="E88" s="55"/>
      <c r="F88" s="107"/>
      <c r="G88" s="108"/>
      <c r="H88" s="108"/>
      <c r="I88" s="109"/>
      <c r="J88" s="84"/>
      <c r="K88" s="72"/>
      <c r="L88" s="30"/>
      <c r="M88" s="53"/>
      <c r="N88" s="110">
        <f t="shared" si="9"/>
      </c>
      <c r="O88" s="111"/>
      <c r="P88" s="66"/>
      <c r="Q88" s="67"/>
      <c r="R88" s="39"/>
      <c r="S88" s="112">
        <f>IF(R88="","",LOOKUP(R88,'工種番号'!$C$4:$C$55,'工種番号'!$D$4:$D$55))</f>
      </c>
      <c r="T88" s="113"/>
      <c r="U88" s="114"/>
      <c r="V88" s="115"/>
      <c r="W88" s="33"/>
      <c r="X88" s="3"/>
    </row>
    <row r="89" spans="1:24" ht="21.75" customHeight="1">
      <c r="A89" s="11">
        <f t="shared" si="2"/>
        <v>0</v>
      </c>
      <c r="B89" s="2"/>
      <c r="C89" s="27"/>
      <c r="D89" s="49">
        <f>IF(ISNUMBER(C89),LOOKUP(C89,'工種番号'!$C$4:$C$55,'工種番号'!$D$4:$D$55),"")</f>
      </c>
      <c r="E89" s="55"/>
      <c r="F89" s="107"/>
      <c r="G89" s="108"/>
      <c r="H89" s="108"/>
      <c r="I89" s="109"/>
      <c r="J89" s="84"/>
      <c r="K89" s="72"/>
      <c r="L89" s="30"/>
      <c r="M89" s="53"/>
      <c r="N89" s="110">
        <f t="shared" si="9"/>
      </c>
      <c r="O89" s="111"/>
      <c r="P89" s="66"/>
      <c r="Q89" s="67"/>
      <c r="R89" s="39"/>
      <c r="S89" s="112">
        <f>IF(R89="","",LOOKUP(R89,'工種番号'!$C$4:$C$55,'工種番号'!$D$4:$D$55))</f>
      </c>
      <c r="T89" s="113"/>
      <c r="U89" s="114"/>
      <c r="V89" s="115"/>
      <c r="W89" s="33"/>
      <c r="X89" s="3"/>
    </row>
    <row r="90" spans="1:24" ht="21.75" customHeight="1">
      <c r="A90" s="11">
        <f t="shared" si="2"/>
        <v>0</v>
      </c>
      <c r="B90" s="2"/>
      <c r="C90" s="27"/>
      <c r="D90" s="49">
        <f>IF(ISNUMBER(C90),LOOKUP(C90,'工種番号'!$C$4:$C$55,'工種番号'!$D$4:$D$55),"")</f>
      </c>
      <c r="E90" s="55"/>
      <c r="F90" s="107"/>
      <c r="G90" s="108"/>
      <c r="H90" s="108"/>
      <c r="I90" s="109"/>
      <c r="J90" s="84"/>
      <c r="K90" s="71"/>
      <c r="L90" s="30"/>
      <c r="M90" s="53"/>
      <c r="N90" s="110">
        <f t="shared" si="9"/>
      </c>
      <c r="O90" s="111"/>
      <c r="P90" s="66"/>
      <c r="Q90" s="67"/>
      <c r="R90" s="39"/>
      <c r="S90" s="112">
        <f>IF(R90="","",LOOKUP(R90,'工種番号'!$C$4:$C$55,'工種番号'!$D$4:$D$55))</f>
      </c>
      <c r="T90" s="113"/>
      <c r="U90" s="114"/>
      <c r="V90" s="115"/>
      <c r="W90" s="33"/>
      <c r="X90" s="3"/>
    </row>
    <row r="91" spans="1:24" ht="21.75" customHeight="1">
      <c r="A91" s="11">
        <f t="shared" si="2"/>
        <v>0</v>
      </c>
      <c r="B91" s="2"/>
      <c r="C91" s="27"/>
      <c r="D91" s="49">
        <f>IF(ISNUMBER(C91),LOOKUP(C91,'工種番号'!$C$4:$C$55,'工種番号'!$D$4:$D$55),"")</f>
      </c>
      <c r="E91" s="55"/>
      <c r="F91" s="107"/>
      <c r="G91" s="108"/>
      <c r="H91" s="108"/>
      <c r="I91" s="109"/>
      <c r="J91" s="84"/>
      <c r="K91" s="71"/>
      <c r="L91" s="30"/>
      <c r="M91" s="53"/>
      <c r="N91" s="110">
        <f t="shared" si="9"/>
      </c>
      <c r="O91" s="111"/>
      <c r="P91" s="66"/>
      <c r="Q91" s="67"/>
      <c r="R91" s="39"/>
      <c r="S91" s="112">
        <f>IF(R91="","",LOOKUP(R91,'工種番号'!$C$4:$C$55,'工種番号'!$D$4:$D$55))</f>
      </c>
      <c r="T91" s="113"/>
      <c r="U91" s="114"/>
      <c r="V91" s="115"/>
      <c r="W91" s="33"/>
      <c r="X91" s="3"/>
    </row>
    <row r="92" spans="1:24" ht="21.75" customHeight="1">
      <c r="A92" s="11">
        <f aca="true" t="shared" si="10" ref="A92:A153">C92</f>
        <v>0</v>
      </c>
      <c r="B92" s="2"/>
      <c r="C92" s="27"/>
      <c r="D92" s="49">
        <f>IF(ISNUMBER(C92),LOOKUP(C92,'工種番号'!$C$4:$C$55,'工種番号'!$D$4:$D$55),"")</f>
      </c>
      <c r="E92" s="55"/>
      <c r="F92" s="107"/>
      <c r="G92" s="108"/>
      <c r="H92" s="108"/>
      <c r="I92" s="109"/>
      <c r="J92" s="84"/>
      <c r="K92" s="71"/>
      <c r="L92" s="30"/>
      <c r="M92" s="53"/>
      <c r="N92" s="110">
        <f t="shared" si="9"/>
      </c>
      <c r="O92" s="111"/>
      <c r="P92" s="66"/>
      <c r="Q92" s="67"/>
      <c r="R92" s="40"/>
      <c r="S92" s="112">
        <f>IF(R92="","",LOOKUP(R92,'工種番号'!$C$4:$C$55,'工種番号'!$D$4:$D$55))</f>
      </c>
      <c r="T92" s="113"/>
      <c r="U92" s="114"/>
      <c r="V92" s="115"/>
      <c r="W92" s="33"/>
      <c r="X92" s="3"/>
    </row>
    <row r="93" spans="1:24" ht="21.75" customHeight="1">
      <c r="A93" s="11">
        <f t="shared" si="10"/>
        <v>0</v>
      </c>
      <c r="B93" s="2"/>
      <c r="C93" s="18"/>
      <c r="D93" s="49">
        <f>IF(ISNUMBER(C93),LOOKUP(C93,'工種番号'!$C$4:$C$55,'工種番号'!$D$4:$D$55),"")</f>
      </c>
      <c r="E93" s="55"/>
      <c r="F93" s="107"/>
      <c r="G93" s="108"/>
      <c r="H93" s="108"/>
      <c r="I93" s="109"/>
      <c r="J93" s="84"/>
      <c r="K93" s="71"/>
      <c r="L93" s="30"/>
      <c r="M93" s="53"/>
      <c r="N93" s="110">
        <f t="shared" si="9"/>
      </c>
      <c r="O93" s="111"/>
      <c r="P93" s="66"/>
      <c r="Q93" s="67"/>
      <c r="R93" s="40"/>
      <c r="S93" s="112">
        <f>IF(R93="","",LOOKUP(R93,'工種番号'!$C$4:$C$55,'工種番号'!$D$4:$D$55))</f>
      </c>
      <c r="T93" s="113"/>
      <c r="U93" s="114"/>
      <c r="V93" s="115"/>
      <c r="W93" s="33"/>
      <c r="X93" s="3"/>
    </row>
    <row r="94" spans="1:24" ht="21.75" customHeight="1">
      <c r="A94" s="11">
        <f t="shared" si="10"/>
        <v>0</v>
      </c>
      <c r="B94" s="2"/>
      <c r="C94" s="18"/>
      <c r="D94" s="49">
        <f>IF(ISNUMBER(C94),LOOKUP(C94,'工種番号'!$C$4:$C$55,'工種番号'!$D$4:$D$55),"")</f>
      </c>
      <c r="E94" s="55"/>
      <c r="F94" s="107"/>
      <c r="G94" s="108"/>
      <c r="H94" s="108"/>
      <c r="I94" s="109"/>
      <c r="J94" s="84"/>
      <c r="K94" s="72"/>
      <c r="L94" s="30"/>
      <c r="M94" s="53"/>
      <c r="N94" s="110">
        <f t="shared" si="9"/>
      </c>
      <c r="O94" s="111"/>
      <c r="P94" s="66"/>
      <c r="Q94" s="67"/>
      <c r="R94" s="40"/>
      <c r="S94" s="112">
        <f>IF(R94="","",LOOKUP(R94,'工種番号'!$C$4:$C$55,'工種番号'!$D$4:$D$55))</f>
      </c>
      <c r="T94" s="113"/>
      <c r="U94" s="114"/>
      <c r="V94" s="115"/>
      <c r="W94" s="33"/>
      <c r="X94" s="3"/>
    </row>
    <row r="95" spans="1:24" ht="21.75" customHeight="1">
      <c r="A95" s="11">
        <f t="shared" si="10"/>
        <v>0</v>
      </c>
      <c r="B95" s="2"/>
      <c r="C95" s="27"/>
      <c r="D95" s="49">
        <f>IF(ISNUMBER(C95),LOOKUP(C95,'工種番号'!$C$4:$C$55,'工種番号'!$D$4:$D$55),"")</f>
      </c>
      <c r="E95" s="55"/>
      <c r="F95" s="107"/>
      <c r="G95" s="108"/>
      <c r="H95" s="108"/>
      <c r="I95" s="109"/>
      <c r="J95" s="84"/>
      <c r="K95" s="71"/>
      <c r="L95" s="30"/>
      <c r="M95" s="53"/>
      <c r="N95" s="110">
        <f t="shared" si="9"/>
      </c>
      <c r="O95" s="111"/>
      <c r="P95" s="66"/>
      <c r="Q95" s="67"/>
      <c r="R95" s="40"/>
      <c r="S95" s="112">
        <f>IF(R95="","",LOOKUP(R95,'工種番号'!$C$4:$C$55,'工種番号'!$D$4:$D$55))</f>
      </c>
      <c r="T95" s="113"/>
      <c r="U95" s="114"/>
      <c r="V95" s="115"/>
      <c r="W95" s="33"/>
      <c r="X95" s="3"/>
    </row>
    <row r="96" spans="1:24" ht="21.75" customHeight="1">
      <c r="A96" s="11">
        <f t="shared" si="10"/>
        <v>0</v>
      </c>
      <c r="B96" s="2"/>
      <c r="C96" s="27"/>
      <c r="D96" s="49">
        <f>IF(ISNUMBER(C96),LOOKUP(C96,'工種番号'!$C$4:$C$55,'工種番号'!$D$4:$D$55),"")</f>
      </c>
      <c r="E96" s="55"/>
      <c r="F96" s="107"/>
      <c r="G96" s="108"/>
      <c r="H96" s="108"/>
      <c r="I96" s="109"/>
      <c r="J96" s="84"/>
      <c r="K96" s="71"/>
      <c r="L96" s="30"/>
      <c r="M96" s="53"/>
      <c r="N96" s="110">
        <f t="shared" si="9"/>
      </c>
      <c r="O96" s="111"/>
      <c r="P96" s="66"/>
      <c r="Q96" s="67"/>
      <c r="R96" s="40"/>
      <c r="S96" s="112">
        <f>IF(R96="","",LOOKUP(R96,'工種番号'!$C$4:$C$55,'工種番号'!$D$4:$D$55))</f>
      </c>
      <c r="T96" s="113"/>
      <c r="U96" s="114"/>
      <c r="V96" s="115"/>
      <c r="W96" s="33"/>
      <c r="X96" s="3"/>
    </row>
    <row r="97" spans="1:24" ht="21.75" customHeight="1">
      <c r="A97" s="11">
        <f t="shared" si="10"/>
        <v>0</v>
      </c>
      <c r="B97" s="2"/>
      <c r="C97" s="27"/>
      <c r="D97" s="49">
        <f>IF(ISNUMBER(C97),LOOKUP(C97,'工種番号'!$C$4:$C$55,'工種番号'!$D$4:$D$55),"")</f>
      </c>
      <c r="E97" s="55"/>
      <c r="F97" s="107"/>
      <c r="G97" s="108"/>
      <c r="H97" s="108"/>
      <c r="I97" s="109"/>
      <c r="J97" s="84"/>
      <c r="K97" s="71"/>
      <c r="L97" s="30"/>
      <c r="M97" s="53"/>
      <c r="N97" s="110">
        <f t="shared" si="9"/>
      </c>
      <c r="O97" s="111"/>
      <c r="P97" s="66"/>
      <c r="Q97" s="67"/>
      <c r="R97" s="40"/>
      <c r="S97" s="112">
        <f>IF(R97="","",LOOKUP(R97,'工種番号'!$C$4:$C$55,'工種番号'!$D$4:$D$55))</f>
      </c>
      <c r="T97" s="113"/>
      <c r="U97" s="114"/>
      <c r="V97" s="115"/>
      <c r="W97" s="33"/>
      <c r="X97" s="3"/>
    </row>
    <row r="98" spans="1:24" ht="21.75" customHeight="1">
      <c r="A98" s="11">
        <f t="shared" si="10"/>
        <v>0</v>
      </c>
      <c r="B98" s="2"/>
      <c r="C98" s="27"/>
      <c r="D98" s="49">
        <f>IF(ISNUMBER(C98),LOOKUP(C98,'工種番号'!$C$4:$C$55,'工種番号'!$D$4:$D$55),"")</f>
      </c>
      <c r="E98" s="55"/>
      <c r="F98" s="107"/>
      <c r="G98" s="108"/>
      <c r="H98" s="108"/>
      <c r="I98" s="109"/>
      <c r="J98" s="84"/>
      <c r="K98" s="71"/>
      <c r="L98" s="30"/>
      <c r="M98" s="53"/>
      <c r="N98" s="110">
        <f t="shared" si="9"/>
      </c>
      <c r="O98" s="111"/>
      <c r="P98" s="66"/>
      <c r="Q98" s="67"/>
      <c r="R98" s="40"/>
      <c r="S98" s="112">
        <f>IF(R98="","",LOOKUP(R98,'工種番号'!$C$4:$C$55,'工種番号'!$D$4:$D$55))</f>
      </c>
      <c r="T98" s="113"/>
      <c r="U98" s="114"/>
      <c r="V98" s="115"/>
      <c r="W98" s="33"/>
      <c r="X98" s="3"/>
    </row>
    <row r="99" spans="1:24" ht="21.75" customHeight="1">
      <c r="A99" s="11">
        <f t="shared" si="10"/>
        <v>0</v>
      </c>
      <c r="B99" s="2"/>
      <c r="C99" s="27"/>
      <c r="D99" s="49">
        <f>IF(ISNUMBER(C99),LOOKUP(C99,'工種番号'!$C$4:$C$55,'工種番号'!$D$4:$D$55),"")</f>
      </c>
      <c r="E99" s="55"/>
      <c r="F99" s="107"/>
      <c r="G99" s="108"/>
      <c r="H99" s="108"/>
      <c r="I99" s="109"/>
      <c r="J99" s="84"/>
      <c r="K99" s="72"/>
      <c r="L99" s="30"/>
      <c r="M99" s="53"/>
      <c r="N99" s="110">
        <f t="shared" si="9"/>
      </c>
      <c r="O99" s="111"/>
      <c r="P99" s="66"/>
      <c r="Q99" s="67"/>
      <c r="R99" s="40"/>
      <c r="S99" s="112">
        <f>IF(R99="","",LOOKUP(R99,'工種番号'!$C$4:$C$55,'工種番号'!$D$4:$D$55))</f>
      </c>
      <c r="T99" s="113"/>
      <c r="U99" s="114"/>
      <c r="V99" s="115"/>
      <c r="W99" s="33"/>
      <c r="X99" s="3"/>
    </row>
    <row r="100" spans="1:24" ht="21.75" customHeight="1">
      <c r="A100" s="11">
        <f t="shared" si="10"/>
        <v>0</v>
      </c>
      <c r="B100" s="2"/>
      <c r="C100" s="18"/>
      <c r="D100" s="49">
        <f>IF(ISNUMBER(C100),LOOKUP(C100,'工種番号'!$C$4:$C$55,'工種番号'!$D$4:$D$55),"")</f>
      </c>
      <c r="E100" s="55"/>
      <c r="F100" s="107"/>
      <c r="G100" s="108"/>
      <c r="H100" s="108"/>
      <c r="I100" s="109"/>
      <c r="J100" s="84"/>
      <c r="K100" s="72"/>
      <c r="L100" s="30"/>
      <c r="M100" s="53"/>
      <c r="N100" s="110">
        <f t="shared" si="9"/>
      </c>
      <c r="O100" s="111"/>
      <c r="P100" s="66"/>
      <c r="Q100" s="67"/>
      <c r="R100" s="40"/>
      <c r="S100" s="112">
        <f>IF(R100="","",LOOKUP(R100,'工種番号'!$C$4:$C$55,'工種番号'!$D$4:$D$55))</f>
      </c>
      <c r="T100" s="113"/>
      <c r="U100" s="114"/>
      <c r="V100" s="115"/>
      <c r="W100" s="33"/>
      <c r="X100" s="3"/>
    </row>
    <row r="101" spans="1:24" ht="21.75" customHeight="1">
      <c r="A101" s="11">
        <f t="shared" si="10"/>
        <v>0</v>
      </c>
      <c r="B101" s="2"/>
      <c r="C101" s="18"/>
      <c r="D101" s="49">
        <f>IF(ISNUMBER(C101),LOOKUP(C101,'工種番号'!$C$4:$C$55,'工種番号'!$D$4:$D$55),"")</f>
      </c>
      <c r="E101" s="55"/>
      <c r="F101" s="107"/>
      <c r="G101" s="108"/>
      <c r="H101" s="108"/>
      <c r="I101" s="109"/>
      <c r="J101" s="84"/>
      <c r="K101" s="72"/>
      <c r="L101" s="30"/>
      <c r="M101" s="53"/>
      <c r="N101" s="110">
        <f t="shared" si="9"/>
      </c>
      <c r="O101" s="111"/>
      <c r="P101" s="66"/>
      <c r="Q101" s="67"/>
      <c r="R101" s="40"/>
      <c r="S101" s="112">
        <f>IF(R101="","",LOOKUP(R101,'工種番号'!$C$4:$C$55,'工種番号'!$D$4:$D$55))</f>
      </c>
      <c r="T101" s="113"/>
      <c r="U101" s="114"/>
      <c r="V101" s="115"/>
      <c r="W101" s="33"/>
      <c r="X101" s="3"/>
    </row>
    <row r="102" spans="1:24" ht="21.75" customHeight="1">
      <c r="A102" s="11">
        <f t="shared" si="10"/>
        <v>0</v>
      </c>
      <c r="B102" s="2"/>
      <c r="C102" s="18"/>
      <c r="D102" s="49">
        <f>IF(ISNUMBER(C102),LOOKUP(C102,'工種番号'!$C$4:$C$55,'工種番号'!$D$4:$D$55),"")</f>
      </c>
      <c r="E102" s="55"/>
      <c r="F102" s="107"/>
      <c r="G102" s="108"/>
      <c r="H102" s="108"/>
      <c r="I102" s="109"/>
      <c r="J102" s="84"/>
      <c r="K102" s="72"/>
      <c r="L102" s="30"/>
      <c r="M102" s="53"/>
      <c r="N102" s="110">
        <f t="shared" si="9"/>
      </c>
      <c r="O102" s="111"/>
      <c r="P102" s="66"/>
      <c r="Q102" s="67"/>
      <c r="R102" s="40"/>
      <c r="S102" s="112">
        <f>IF(R102="","",LOOKUP(R102,'工種番号'!$C$4:$C$55,'工種番号'!$D$4:$D$55))</f>
      </c>
      <c r="T102" s="113"/>
      <c r="U102" s="114"/>
      <c r="V102" s="115"/>
      <c r="W102" s="33"/>
      <c r="X102" s="3"/>
    </row>
    <row r="103" spans="1:24" ht="21.75" customHeight="1">
      <c r="A103" s="11">
        <f t="shared" si="10"/>
        <v>0</v>
      </c>
      <c r="B103" s="2"/>
      <c r="C103" s="27"/>
      <c r="D103" s="49">
        <f>IF(ISNUMBER(C103),LOOKUP(C103,'工種番号'!$C$4:$C$55,'工種番号'!$D$4:$D$55),"")</f>
      </c>
      <c r="E103" s="55"/>
      <c r="F103" s="107"/>
      <c r="G103" s="108"/>
      <c r="H103" s="108"/>
      <c r="I103" s="109"/>
      <c r="J103" s="84"/>
      <c r="K103" s="72"/>
      <c r="L103" s="30"/>
      <c r="M103" s="53"/>
      <c r="N103" s="110">
        <f t="shared" si="9"/>
      </c>
      <c r="O103" s="111"/>
      <c r="P103" s="66"/>
      <c r="Q103" s="67"/>
      <c r="R103" s="40"/>
      <c r="S103" s="112">
        <f>IF(R103="","",LOOKUP(R103,'工種番号'!$C$4:$C$55,'工種番号'!$D$4:$D$55))</f>
      </c>
      <c r="T103" s="113"/>
      <c r="U103" s="114"/>
      <c r="V103" s="115"/>
      <c r="W103" s="33"/>
      <c r="X103" s="3"/>
    </row>
    <row r="104" spans="1:24" ht="21.75" customHeight="1">
      <c r="A104" s="11">
        <f t="shared" si="10"/>
        <v>0</v>
      </c>
      <c r="B104" s="2"/>
      <c r="C104" s="27"/>
      <c r="D104" s="49">
        <f>IF(ISNUMBER(C104),LOOKUP(C104,'工種番号'!$C$4:$C$55,'工種番号'!$D$4:$D$55),"")</f>
      </c>
      <c r="E104" s="55"/>
      <c r="F104" s="107"/>
      <c r="G104" s="108"/>
      <c r="H104" s="108"/>
      <c r="I104" s="109"/>
      <c r="J104" s="84"/>
      <c r="K104" s="72"/>
      <c r="L104" s="30"/>
      <c r="M104" s="53"/>
      <c r="N104" s="110">
        <f t="shared" si="9"/>
      </c>
      <c r="O104" s="111"/>
      <c r="P104" s="66"/>
      <c r="Q104" s="67"/>
      <c r="R104" s="40"/>
      <c r="S104" s="112">
        <f>IF(R104="","",LOOKUP(R104,'工種番号'!$C$4:$C$55,'工種番号'!$D$4:$D$55))</f>
      </c>
      <c r="T104" s="113"/>
      <c r="U104" s="114"/>
      <c r="V104" s="115"/>
      <c r="W104" s="33"/>
      <c r="X104" s="3"/>
    </row>
    <row r="105" spans="1:24" ht="21.75" customHeight="1" thickBot="1">
      <c r="A105" s="11">
        <f t="shared" si="10"/>
        <v>0</v>
      </c>
      <c r="B105" s="2"/>
      <c r="C105" s="18"/>
      <c r="D105" s="49">
        <f>IF(ISNUMBER(C105),LOOKUP(C105,'工種番号'!$C$4:$C$55,'工種番号'!$D$4:$D$55),"")</f>
      </c>
      <c r="E105" s="55"/>
      <c r="F105" s="107"/>
      <c r="G105" s="108"/>
      <c r="H105" s="108"/>
      <c r="I105" s="109"/>
      <c r="J105" s="84"/>
      <c r="K105" s="72"/>
      <c r="L105" s="30"/>
      <c r="M105" s="53"/>
      <c r="N105" s="110">
        <f t="shared" si="9"/>
      </c>
      <c r="O105" s="111"/>
      <c r="P105" s="66"/>
      <c r="Q105" s="67"/>
      <c r="R105" s="52"/>
      <c r="S105" s="129">
        <f>IF(R105="","",LOOKUP(R105,'工種番号'!$C$4:$C$55,'工種番号'!$D$4:$D$55))</f>
      </c>
      <c r="T105" s="130"/>
      <c r="U105" s="131"/>
      <c r="V105" s="132"/>
      <c r="W105" s="34"/>
      <c r="X105" s="3"/>
    </row>
    <row r="106" spans="1:24" ht="21.75" customHeight="1">
      <c r="A106" s="11"/>
      <c r="B106" s="2"/>
      <c r="C106" s="120" t="s">
        <v>10</v>
      </c>
      <c r="D106" s="121"/>
      <c r="E106" s="37" t="s">
        <v>15</v>
      </c>
      <c r="F106" s="120" t="s">
        <v>16</v>
      </c>
      <c r="G106" s="122"/>
      <c r="H106" s="122"/>
      <c r="I106" s="122"/>
      <c r="J106" s="83"/>
      <c r="K106" s="37" t="s">
        <v>17</v>
      </c>
      <c r="L106" s="37" t="s">
        <v>18</v>
      </c>
      <c r="M106" s="54" t="s">
        <v>19</v>
      </c>
      <c r="N106" s="123" t="s">
        <v>20</v>
      </c>
      <c r="O106" s="124"/>
      <c r="P106" s="68"/>
      <c r="Q106" s="67"/>
      <c r="R106" s="125" t="s">
        <v>21</v>
      </c>
      <c r="S106" s="126"/>
      <c r="T106" s="126"/>
      <c r="U106" s="127" t="s">
        <v>22</v>
      </c>
      <c r="V106" s="127"/>
      <c r="W106" s="128"/>
      <c r="X106" s="3"/>
    </row>
    <row r="107" spans="1:24" ht="21.75" customHeight="1">
      <c r="A107" s="11">
        <f t="shared" si="10"/>
        <v>0</v>
      </c>
      <c r="B107" s="2"/>
      <c r="C107" s="18"/>
      <c r="D107" s="48">
        <f>IF(ISNUMBER(C107),LOOKUP(C107,'工種番号'!$C$4:$C$55,'工種番号'!$D$4:$D$55),"")</f>
      </c>
      <c r="E107" s="55"/>
      <c r="F107" s="107"/>
      <c r="G107" s="108"/>
      <c r="H107" s="108"/>
      <c r="I107" s="109"/>
      <c r="J107" s="84"/>
      <c r="K107" s="29"/>
      <c r="L107" s="30"/>
      <c r="M107" s="53"/>
      <c r="N107" s="110">
        <f aca="true" t="shared" si="11" ref="N107:N129">IF(ISBLANK(M107),"",ROUND(K107*M107,0))</f>
      </c>
      <c r="O107" s="111"/>
      <c r="P107" s="66"/>
      <c r="Q107" s="67"/>
      <c r="R107" s="38"/>
      <c r="S107" s="112">
        <f>IF(R107="","",LOOKUP(R107,'工種番号'!$C$4:$C$55,'工種番号'!$D$4:$D$55))</f>
      </c>
      <c r="T107" s="113"/>
      <c r="U107" s="114"/>
      <c r="V107" s="115"/>
      <c r="W107" s="33"/>
      <c r="X107" s="3"/>
    </row>
    <row r="108" spans="1:24" ht="21.75" customHeight="1">
      <c r="A108" s="11">
        <f t="shared" si="10"/>
        <v>0</v>
      </c>
      <c r="B108" s="2"/>
      <c r="C108" s="27"/>
      <c r="D108" s="49">
        <f>IF(ISNUMBER(C108),LOOKUP(C108,'工種番号'!$C$4:$C$55,'工種番号'!$D$4:$D$55),"")</f>
      </c>
      <c r="E108" s="55"/>
      <c r="F108" s="107"/>
      <c r="G108" s="108"/>
      <c r="H108" s="108"/>
      <c r="I108" s="109"/>
      <c r="J108" s="84"/>
      <c r="K108" s="72"/>
      <c r="L108" s="30"/>
      <c r="M108" s="53"/>
      <c r="N108" s="110">
        <f t="shared" si="11"/>
      </c>
      <c r="O108" s="111"/>
      <c r="P108" s="66"/>
      <c r="Q108" s="67"/>
      <c r="R108" s="38"/>
      <c r="S108" s="112">
        <f>IF(R108="","",LOOKUP(R108,'工種番号'!$C$4:$C$55,'工種番号'!$D$4:$D$55))</f>
      </c>
      <c r="T108" s="113"/>
      <c r="U108" s="114"/>
      <c r="V108" s="115"/>
      <c r="W108" s="33"/>
      <c r="X108" s="3"/>
    </row>
    <row r="109" spans="1:24" ht="21.75" customHeight="1">
      <c r="A109" s="11">
        <f t="shared" si="10"/>
        <v>0</v>
      </c>
      <c r="B109" s="2"/>
      <c r="C109" s="27"/>
      <c r="D109" s="49">
        <f>IF(ISNUMBER(C109),LOOKUP(C109,'工種番号'!$C$4:$C$55,'工種番号'!$D$4:$D$55),"")</f>
      </c>
      <c r="E109" s="55"/>
      <c r="F109" s="107"/>
      <c r="G109" s="108"/>
      <c r="H109" s="108"/>
      <c r="I109" s="109"/>
      <c r="J109" s="84"/>
      <c r="K109" s="72"/>
      <c r="L109" s="30"/>
      <c r="M109" s="53"/>
      <c r="N109" s="110">
        <f t="shared" si="11"/>
      </c>
      <c r="O109" s="111"/>
      <c r="P109" s="66"/>
      <c r="Q109" s="67"/>
      <c r="R109" s="38"/>
      <c r="S109" s="112">
        <f>IF(R109="","",LOOKUP(R109,'工種番号'!$C$4:$C$55,'工種番号'!$D$4:$D$55))</f>
      </c>
      <c r="T109" s="113"/>
      <c r="U109" s="114"/>
      <c r="V109" s="115"/>
      <c r="W109" s="33"/>
      <c r="X109" s="3"/>
    </row>
    <row r="110" spans="1:24" ht="21.75" customHeight="1">
      <c r="A110" s="11">
        <f t="shared" si="10"/>
        <v>0</v>
      </c>
      <c r="B110" s="2"/>
      <c r="C110" s="27"/>
      <c r="D110" s="49">
        <f>IF(ISNUMBER(C110),LOOKUP(C110,'工種番号'!$C$4:$C$55,'工種番号'!$D$4:$D$55),"")</f>
      </c>
      <c r="E110" s="55"/>
      <c r="F110" s="107"/>
      <c r="G110" s="108"/>
      <c r="H110" s="108"/>
      <c r="I110" s="109"/>
      <c r="J110" s="84"/>
      <c r="K110" s="29"/>
      <c r="L110" s="30"/>
      <c r="M110" s="53"/>
      <c r="N110" s="110">
        <f t="shared" si="11"/>
      </c>
      <c r="O110" s="111"/>
      <c r="P110" s="66"/>
      <c r="Q110" s="67"/>
      <c r="R110" s="39"/>
      <c r="S110" s="112">
        <f>IF(R110="","",LOOKUP(R110,'工種番号'!$C$4:$C$55,'工種番号'!$D$4:$D$55))</f>
      </c>
      <c r="T110" s="113"/>
      <c r="U110" s="114"/>
      <c r="V110" s="115"/>
      <c r="W110" s="33"/>
      <c r="X110" s="3"/>
    </row>
    <row r="111" spans="1:24" ht="21.75" customHeight="1">
      <c r="A111" s="11">
        <f t="shared" si="10"/>
        <v>0</v>
      </c>
      <c r="B111" s="2"/>
      <c r="C111" s="27"/>
      <c r="D111" s="49">
        <f>IF(ISNUMBER(C111),LOOKUP(C111,'工種番号'!$C$4:$C$55,'工種番号'!$D$4:$D$55),"")</f>
      </c>
      <c r="E111" s="55"/>
      <c r="F111" s="107"/>
      <c r="G111" s="108"/>
      <c r="H111" s="108"/>
      <c r="I111" s="109"/>
      <c r="J111" s="84"/>
      <c r="K111" s="29"/>
      <c r="L111" s="30"/>
      <c r="M111" s="53"/>
      <c r="N111" s="110">
        <f t="shared" si="11"/>
      </c>
      <c r="O111" s="111"/>
      <c r="P111" s="66"/>
      <c r="Q111" s="67"/>
      <c r="R111" s="39"/>
      <c r="S111" s="112">
        <f>IF(R111="","",LOOKUP(R111,'工種番号'!$C$4:$C$55,'工種番号'!$D$4:$D$55))</f>
      </c>
      <c r="T111" s="113"/>
      <c r="U111" s="114"/>
      <c r="V111" s="115"/>
      <c r="W111" s="33"/>
      <c r="X111" s="3"/>
    </row>
    <row r="112" spans="1:24" ht="21.75" customHeight="1">
      <c r="A112" s="11">
        <f t="shared" si="10"/>
        <v>0</v>
      </c>
      <c r="B112" s="2"/>
      <c r="C112" s="18"/>
      <c r="D112" s="49">
        <f>IF(ISNUMBER(C112),LOOKUP(C112,'工種番号'!$C$4:$C$55,'工種番号'!$D$4:$D$55),"")</f>
      </c>
      <c r="E112" s="55"/>
      <c r="F112" s="107"/>
      <c r="G112" s="108"/>
      <c r="H112" s="108"/>
      <c r="I112" s="109"/>
      <c r="J112" s="84"/>
      <c r="K112" s="29"/>
      <c r="L112" s="30"/>
      <c r="M112" s="53"/>
      <c r="N112" s="110">
        <f t="shared" si="11"/>
      </c>
      <c r="O112" s="111"/>
      <c r="P112" s="66"/>
      <c r="Q112" s="67"/>
      <c r="R112" s="39"/>
      <c r="S112" s="112">
        <f>IF(R112="","",LOOKUP(R112,'工種番号'!$C$4:$C$55,'工種番号'!$D$4:$D$55))</f>
      </c>
      <c r="T112" s="113"/>
      <c r="U112" s="114"/>
      <c r="V112" s="115"/>
      <c r="W112" s="33"/>
      <c r="X112" s="3"/>
    </row>
    <row r="113" spans="1:24" ht="21.75" customHeight="1">
      <c r="A113" s="11">
        <f t="shared" si="10"/>
        <v>0</v>
      </c>
      <c r="B113" s="2"/>
      <c r="C113" s="27"/>
      <c r="D113" s="49">
        <f>IF(ISNUMBER(C113),LOOKUP(C113,'工種番号'!$C$4:$C$55,'工種番号'!$D$4:$D$55),"")</f>
      </c>
      <c r="E113" s="55"/>
      <c r="F113" s="107"/>
      <c r="G113" s="108"/>
      <c r="H113" s="108"/>
      <c r="I113" s="109"/>
      <c r="J113" s="84"/>
      <c r="K113" s="29"/>
      <c r="L113" s="31"/>
      <c r="M113" s="53"/>
      <c r="N113" s="110">
        <f t="shared" si="11"/>
      </c>
      <c r="O113" s="111"/>
      <c r="P113" s="66"/>
      <c r="Q113" s="67"/>
      <c r="R113" s="39"/>
      <c r="S113" s="112">
        <f>IF(R113="","",LOOKUP(R113,'工種番号'!$C$4:$C$55,'工種番号'!$D$4:$D$55))</f>
      </c>
      <c r="T113" s="113"/>
      <c r="U113" s="114"/>
      <c r="V113" s="115"/>
      <c r="W113" s="33"/>
      <c r="X113" s="3"/>
    </row>
    <row r="114" spans="1:24" ht="21.75" customHeight="1">
      <c r="A114" s="11">
        <f t="shared" si="10"/>
        <v>0</v>
      </c>
      <c r="B114" s="2"/>
      <c r="C114" s="27"/>
      <c r="D114" s="49">
        <f>IF(ISNUMBER(C114),LOOKUP(C114,'工種番号'!$C$4:$C$55,'工種番号'!$D$4:$D$55),"")</f>
      </c>
      <c r="E114" s="55"/>
      <c r="F114" s="107"/>
      <c r="G114" s="108"/>
      <c r="H114" s="108"/>
      <c r="I114" s="109"/>
      <c r="J114" s="84"/>
      <c r="K114" s="29"/>
      <c r="L114" s="31"/>
      <c r="M114" s="53"/>
      <c r="N114" s="110">
        <f t="shared" si="11"/>
      </c>
      <c r="O114" s="111"/>
      <c r="P114" s="66"/>
      <c r="Q114" s="67"/>
      <c r="R114" s="39"/>
      <c r="S114" s="112">
        <f>IF(R114="","",LOOKUP(R114,'工種番号'!$C$4:$C$55,'工種番号'!$D$4:$D$55))</f>
      </c>
      <c r="T114" s="113"/>
      <c r="U114" s="114"/>
      <c r="V114" s="115"/>
      <c r="W114" s="33"/>
      <c r="X114" s="3"/>
    </row>
    <row r="115" spans="1:24" ht="21.75" customHeight="1">
      <c r="A115" s="11">
        <f t="shared" si="10"/>
        <v>0</v>
      </c>
      <c r="B115" s="2"/>
      <c r="C115" s="27"/>
      <c r="D115" s="49">
        <f>IF(ISNUMBER(C115),LOOKUP(C115,'工種番号'!$C$4:$C$55,'工種番号'!$D$4:$D$55),"")</f>
      </c>
      <c r="E115" s="55"/>
      <c r="F115" s="107"/>
      <c r="G115" s="108"/>
      <c r="H115" s="108"/>
      <c r="I115" s="109"/>
      <c r="J115" s="84"/>
      <c r="K115" s="29"/>
      <c r="L115" s="31"/>
      <c r="M115" s="53"/>
      <c r="N115" s="110">
        <f t="shared" si="11"/>
      </c>
      <c r="O115" s="111"/>
      <c r="P115" s="66"/>
      <c r="Q115" s="67"/>
      <c r="R115" s="39"/>
      <c r="S115" s="112">
        <f>IF(R115="","",LOOKUP(R115,'工種番号'!$C$4:$C$55,'工種番号'!$D$4:$D$55))</f>
      </c>
      <c r="T115" s="113"/>
      <c r="U115" s="114"/>
      <c r="V115" s="115"/>
      <c r="W115" s="33"/>
      <c r="X115" s="3"/>
    </row>
    <row r="116" spans="1:24" ht="21.75" customHeight="1">
      <c r="A116" s="11">
        <f t="shared" si="10"/>
        <v>0</v>
      </c>
      <c r="B116" s="2"/>
      <c r="C116" s="27"/>
      <c r="D116" s="49">
        <f>IF(ISNUMBER(C116),LOOKUP(C116,'工種番号'!$C$4:$C$55,'工種番号'!$D$4:$D$55),"")</f>
      </c>
      <c r="E116" s="55"/>
      <c r="F116" s="107"/>
      <c r="G116" s="108"/>
      <c r="H116" s="108"/>
      <c r="I116" s="109"/>
      <c r="J116" s="84"/>
      <c r="K116" s="29"/>
      <c r="L116" s="31"/>
      <c r="M116" s="53"/>
      <c r="N116" s="110">
        <f t="shared" si="11"/>
      </c>
      <c r="O116" s="111"/>
      <c r="P116" s="66"/>
      <c r="Q116" s="67"/>
      <c r="R116" s="40"/>
      <c r="S116" s="112">
        <f>IF(R116="","",LOOKUP(R116,'工種番号'!$C$4:$C$55,'工種番号'!$D$4:$D$55))</f>
      </c>
      <c r="T116" s="113"/>
      <c r="U116" s="114"/>
      <c r="V116" s="115"/>
      <c r="W116" s="33"/>
      <c r="X116" s="3"/>
    </row>
    <row r="117" spans="1:24" ht="21.75" customHeight="1">
      <c r="A117" s="11">
        <f t="shared" si="10"/>
        <v>0</v>
      </c>
      <c r="B117" s="2"/>
      <c r="C117" s="18"/>
      <c r="D117" s="49">
        <f>IF(ISNUMBER(C117),LOOKUP(C117,'工種番号'!$C$4:$C$55,'工種番号'!$D$4:$D$55),"")</f>
      </c>
      <c r="E117" s="55"/>
      <c r="F117" s="107"/>
      <c r="G117" s="108"/>
      <c r="H117" s="108"/>
      <c r="I117" s="109"/>
      <c r="J117" s="84"/>
      <c r="K117" s="29"/>
      <c r="L117" s="31"/>
      <c r="M117" s="53"/>
      <c r="N117" s="110">
        <f t="shared" si="11"/>
      </c>
      <c r="O117" s="111"/>
      <c r="P117" s="66"/>
      <c r="Q117" s="67"/>
      <c r="R117" s="40"/>
      <c r="S117" s="112">
        <f>IF(R117="","",LOOKUP(R117,'工種番号'!$C$4:$C$55,'工種番号'!$D$4:$D$55))</f>
      </c>
      <c r="T117" s="113"/>
      <c r="U117" s="114"/>
      <c r="V117" s="115"/>
      <c r="W117" s="33"/>
      <c r="X117" s="3"/>
    </row>
    <row r="118" spans="1:24" ht="21.75" customHeight="1">
      <c r="A118" s="11">
        <f t="shared" si="10"/>
        <v>0</v>
      </c>
      <c r="B118" s="2"/>
      <c r="C118" s="18"/>
      <c r="D118" s="49">
        <f>IF(ISNUMBER(C118),LOOKUP(C118,'工種番号'!$C$4:$C$55,'工種番号'!$D$4:$D$55),"")</f>
      </c>
      <c r="E118" s="55"/>
      <c r="F118" s="107"/>
      <c r="G118" s="108"/>
      <c r="H118" s="108"/>
      <c r="I118" s="109"/>
      <c r="J118" s="84"/>
      <c r="K118" s="29"/>
      <c r="L118" s="31"/>
      <c r="M118" s="53"/>
      <c r="N118" s="110">
        <f t="shared" si="11"/>
      </c>
      <c r="O118" s="111"/>
      <c r="P118" s="66"/>
      <c r="Q118" s="67"/>
      <c r="R118" s="40"/>
      <c r="S118" s="112">
        <f>IF(R118="","",LOOKUP(R118,'工種番号'!$C$4:$C$55,'工種番号'!$D$4:$D$55))</f>
      </c>
      <c r="T118" s="113"/>
      <c r="U118" s="114"/>
      <c r="V118" s="115"/>
      <c r="W118" s="33"/>
      <c r="X118" s="3"/>
    </row>
    <row r="119" spans="1:24" ht="21.75" customHeight="1">
      <c r="A119" s="11">
        <f t="shared" si="10"/>
        <v>0</v>
      </c>
      <c r="B119" s="2"/>
      <c r="C119" s="27"/>
      <c r="D119" s="49">
        <f>IF(ISNUMBER(C119),LOOKUP(C119,'工種番号'!$C$4:$C$55,'工種番号'!$D$4:$D$55),"")</f>
      </c>
      <c r="E119" s="55"/>
      <c r="F119" s="107"/>
      <c r="G119" s="108"/>
      <c r="H119" s="108"/>
      <c r="I119" s="109"/>
      <c r="J119" s="84"/>
      <c r="K119" s="29"/>
      <c r="L119" s="31"/>
      <c r="M119" s="53"/>
      <c r="N119" s="110">
        <f t="shared" si="11"/>
      </c>
      <c r="O119" s="111"/>
      <c r="P119" s="66"/>
      <c r="Q119" s="67"/>
      <c r="R119" s="40"/>
      <c r="S119" s="112">
        <f>IF(R119="","",LOOKUP(R119,'工種番号'!$C$4:$C$55,'工種番号'!$D$4:$D$55))</f>
      </c>
      <c r="T119" s="113"/>
      <c r="U119" s="114"/>
      <c r="V119" s="115"/>
      <c r="W119" s="33"/>
      <c r="X119" s="3"/>
    </row>
    <row r="120" spans="1:24" ht="21.75" customHeight="1">
      <c r="A120" s="11">
        <f t="shared" si="10"/>
        <v>0</v>
      </c>
      <c r="B120" s="2"/>
      <c r="C120" s="27"/>
      <c r="D120" s="49">
        <f>IF(ISNUMBER(C120),LOOKUP(C120,'工種番号'!$C$4:$C$55,'工種番号'!$D$4:$D$55),"")</f>
      </c>
      <c r="E120" s="55"/>
      <c r="F120" s="107"/>
      <c r="G120" s="108"/>
      <c r="H120" s="108"/>
      <c r="I120" s="109"/>
      <c r="J120" s="84"/>
      <c r="K120" s="29"/>
      <c r="L120" s="31"/>
      <c r="M120" s="53"/>
      <c r="N120" s="110">
        <f t="shared" si="11"/>
      </c>
      <c r="O120" s="111"/>
      <c r="P120" s="66"/>
      <c r="Q120" s="67"/>
      <c r="R120" s="40"/>
      <c r="S120" s="112">
        <f>IF(R120="","",LOOKUP(R120,'工種番号'!$C$4:$C$55,'工種番号'!$D$4:$D$55))</f>
      </c>
      <c r="T120" s="113"/>
      <c r="U120" s="114"/>
      <c r="V120" s="115"/>
      <c r="W120" s="33"/>
      <c r="X120" s="3"/>
    </row>
    <row r="121" spans="1:24" ht="21.75" customHeight="1">
      <c r="A121" s="11">
        <f t="shared" si="10"/>
        <v>0</v>
      </c>
      <c r="B121" s="2"/>
      <c r="C121" s="27"/>
      <c r="D121" s="49">
        <f>IF(ISNUMBER(C121),LOOKUP(C121,'工種番号'!$C$4:$C$55,'工種番号'!$D$4:$D$55),"")</f>
      </c>
      <c r="E121" s="55"/>
      <c r="F121" s="107"/>
      <c r="G121" s="108"/>
      <c r="H121" s="108"/>
      <c r="I121" s="109"/>
      <c r="J121" s="84"/>
      <c r="K121" s="29"/>
      <c r="L121" s="31"/>
      <c r="M121" s="53"/>
      <c r="N121" s="110">
        <f t="shared" si="11"/>
      </c>
      <c r="O121" s="111"/>
      <c r="P121" s="66"/>
      <c r="Q121" s="67"/>
      <c r="R121" s="40"/>
      <c r="S121" s="112">
        <f>IF(R121="","",LOOKUP(R121,'工種番号'!$C$4:$C$55,'工種番号'!$D$4:$D$55))</f>
      </c>
      <c r="T121" s="113"/>
      <c r="U121" s="114"/>
      <c r="V121" s="115"/>
      <c r="W121" s="33"/>
      <c r="X121" s="3"/>
    </row>
    <row r="122" spans="1:24" ht="21.75" customHeight="1">
      <c r="A122" s="11">
        <f t="shared" si="10"/>
        <v>0</v>
      </c>
      <c r="B122" s="2"/>
      <c r="C122" s="27"/>
      <c r="D122" s="49">
        <f>IF(ISNUMBER(C122),LOOKUP(C122,'工種番号'!$C$4:$C$55,'工種番号'!$D$4:$D$55),"")</f>
      </c>
      <c r="E122" s="55"/>
      <c r="F122" s="107"/>
      <c r="G122" s="108"/>
      <c r="H122" s="108"/>
      <c r="I122" s="109"/>
      <c r="J122" s="84"/>
      <c r="K122" s="29"/>
      <c r="L122" s="31"/>
      <c r="M122" s="53"/>
      <c r="N122" s="110">
        <f t="shared" si="11"/>
      </c>
      <c r="O122" s="111"/>
      <c r="P122" s="66"/>
      <c r="Q122" s="67"/>
      <c r="R122" s="40"/>
      <c r="S122" s="112">
        <f>IF(R122="","",LOOKUP(R122,'工種番号'!$C$4:$C$55,'工種番号'!$D$4:$D$55))</f>
      </c>
      <c r="T122" s="113"/>
      <c r="U122" s="114"/>
      <c r="V122" s="115"/>
      <c r="W122" s="33"/>
      <c r="X122" s="3"/>
    </row>
    <row r="123" spans="1:24" ht="21.75" customHeight="1">
      <c r="A123" s="11">
        <f t="shared" si="10"/>
        <v>0</v>
      </c>
      <c r="B123" s="2"/>
      <c r="C123" s="27"/>
      <c r="D123" s="49">
        <f>IF(ISNUMBER(C123),LOOKUP(C123,'工種番号'!$C$4:$C$55,'工種番号'!$D$4:$D$55),"")</f>
      </c>
      <c r="E123" s="55"/>
      <c r="F123" s="107"/>
      <c r="G123" s="108"/>
      <c r="H123" s="108"/>
      <c r="I123" s="109"/>
      <c r="J123" s="84"/>
      <c r="K123" s="29"/>
      <c r="L123" s="31"/>
      <c r="M123" s="53"/>
      <c r="N123" s="110">
        <f t="shared" si="11"/>
      </c>
      <c r="O123" s="111"/>
      <c r="P123" s="66"/>
      <c r="Q123" s="67"/>
      <c r="R123" s="40"/>
      <c r="S123" s="112">
        <f>IF(R123="","",LOOKUP(R123,'工種番号'!$C$4:$C$55,'工種番号'!$D$4:$D$55))</f>
      </c>
      <c r="T123" s="113"/>
      <c r="U123" s="114"/>
      <c r="V123" s="115"/>
      <c r="W123" s="33"/>
      <c r="X123" s="3"/>
    </row>
    <row r="124" spans="1:24" ht="21.75" customHeight="1">
      <c r="A124" s="11">
        <f t="shared" si="10"/>
        <v>0</v>
      </c>
      <c r="B124" s="2"/>
      <c r="C124" s="18"/>
      <c r="D124" s="49">
        <f>IF(ISNUMBER(C124),LOOKUP(C124,'工種番号'!$C$4:$C$55,'工種番号'!$D$4:$D$55),"")</f>
      </c>
      <c r="E124" s="55"/>
      <c r="F124" s="107"/>
      <c r="G124" s="108"/>
      <c r="H124" s="108"/>
      <c r="I124" s="109"/>
      <c r="J124" s="84"/>
      <c r="K124" s="29"/>
      <c r="L124" s="31"/>
      <c r="M124" s="53"/>
      <c r="N124" s="110">
        <f t="shared" si="11"/>
      </c>
      <c r="O124" s="111"/>
      <c r="P124" s="66"/>
      <c r="Q124" s="67"/>
      <c r="R124" s="40"/>
      <c r="S124" s="112">
        <f>IF(R124="","",LOOKUP(R124,'工種番号'!$C$4:$C$55,'工種番号'!$D$4:$D$55))</f>
      </c>
      <c r="T124" s="113"/>
      <c r="U124" s="114"/>
      <c r="V124" s="115"/>
      <c r="W124" s="33"/>
      <c r="X124" s="3"/>
    </row>
    <row r="125" spans="1:24" ht="21.75" customHeight="1">
      <c r="A125" s="11">
        <f t="shared" si="10"/>
        <v>0</v>
      </c>
      <c r="B125" s="2"/>
      <c r="C125" s="18"/>
      <c r="D125" s="49">
        <f>IF(ISNUMBER(C125),LOOKUP(C125,'工種番号'!$C$4:$C$55,'工種番号'!$D$4:$D$55),"")</f>
      </c>
      <c r="E125" s="55"/>
      <c r="F125" s="107"/>
      <c r="G125" s="108"/>
      <c r="H125" s="108"/>
      <c r="I125" s="109"/>
      <c r="J125" s="84"/>
      <c r="K125" s="29"/>
      <c r="L125" s="31"/>
      <c r="M125" s="53"/>
      <c r="N125" s="110">
        <f t="shared" si="11"/>
      </c>
      <c r="O125" s="111"/>
      <c r="P125" s="66"/>
      <c r="Q125" s="67"/>
      <c r="R125" s="40"/>
      <c r="S125" s="112">
        <f>IF(R125="","",LOOKUP(R125,'工種番号'!$C$4:$C$55,'工種番号'!$D$4:$D$55))</f>
      </c>
      <c r="T125" s="113"/>
      <c r="U125" s="114"/>
      <c r="V125" s="115"/>
      <c r="W125" s="33"/>
      <c r="X125" s="3"/>
    </row>
    <row r="126" spans="1:24" ht="21.75" customHeight="1">
      <c r="A126" s="11">
        <f t="shared" si="10"/>
        <v>0</v>
      </c>
      <c r="B126" s="2"/>
      <c r="C126" s="18"/>
      <c r="D126" s="49">
        <f>IF(ISNUMBER(C126),LOOKUP(C126,'工種番号'!$C$4:$C$55,'工種番号'!$D$4:$D$55),"")</f>
      </c>
      <c r="E126" s="55"/>
      <c r="F126" s="107"/>
      <c r="G126" s="108"/>
      <c r="H126" s="108"/>
      <c r="I126" s="109"/>
      <c r="J126" s="84"/>
      <c r="K126" s="29"/>
      <c r="L126" s="31"/>
      <c r="M126" s="53"/>
      <c r="N126" s="110">
        <f t="shared" si="11"/>
      </c>
      <c r="O126" s="111"/>
      <c r="P126" s="66"/>
      <c r="Q126" s="67"/>
      <c r="R126" s="40"/>
      <c r="S126" s="112">
        <f>IF(R126="","",LOOKUP(R126,'工種番号'!$C$4:$C$55,'工種番号'!$D$4:$D$55))</f>
      </c>
      <c r="T126" s="113"/>
      <c r="U126" s="114"/>
      <c r="V126" s="115"/>
      <c r="W126" s="33"/>
      <c r="X126" s="3"/>
    </row>
    <row r="127" spans="1:24" ht="21.75" customHeight="1">
      <c r="A127" s="11">
        <f t="shared" si="10"/>
        <v>0</v>
      </c>
      <c r="B127" s="2"/>
      <c r="C127" s="27"/>
      <c r="D127" s="49">
        <f>IF(ISNUMBER(C127),LOOKUP(C127,'工種番号'!$C$4:$C$55,'工種番号'!$D$4:$D$55),"")</f>
      </c>
      <c r="E127" s="55"/>
      <c r="F127" s="107"/>
      <c r="G127" s="108"/>
      <c r="H127" s="108"/>
      <c r="I127" s="109"/>
      <c r="J127" s="84"/>
      <c r="K127" s="29"/>
      <c r="L127" s="31"/>
      <c r="M127" s="53"/>
      <c r="N127" s="110">
        <f t="shared" si="11"/>
      </c>
      <c r="O127" s="111"/>
      <c r="P127" s="66"/>
      <c r="Q127" s="67"/>
      <c r="R127" s="40"/>
      <c r="S127" s="112">
        <f>IF(R127="","",LOOKUP(R127,'工種番号'!$C$4:$C$55,'工種番号'!$D$4:$D$55))</f>
      </c>
      <c r="T127" s="113"/>
      <c r="U127" s="114"/>
      <c r="V127" s="115"/>
      <c r="W127" s="33"/>
      <c r="X127" s="3"/>
    </row>
    <row r="128" spans="1:24" ht="21.75" customHeight="1">
      <c r="A128" s="11">
        <f t="shared" si="10"/>
        <v>0</v>
      </c>
      <c r="B128" s="2"/>
      <c r="C128" s="27"/>
      <c r="D128" s="49">
        <f>IF(ISNUMBER(C128),LOOKUP(C128,'工種番号'!$C$4:$C$55,'工種番号'!$D$4:$D$55),"")</f>
      </c>
      <c r="E128" s="55"/>
      <c r="F128" s="107"/>
      <c r="G128" s="108"/>
      <c r="H128" s="108"/>
      <c r="I128" s="109"/>
      <c r="J128" s="84"/>
      <c r="K128" s="29"/>
      <c r="L128" s="31"/>
      <c r="M128" s="53"/>
      <c r="N128" s="110">
        <f t="shared" si="11"/>
      </c>
      <c r="O128" s="111"/>
      <c r="P128" s="66"/>
      <c r="Q128" s="67"/>
      <c r="R128" s="40"/>
      <c r="S128" s="112">
        <f>IF(R128="","",LOOKUP(R128,'工種番号'!$C$4:$C$55,'工種番号'!$D$4:$D$55))</f>
      </c>
      <c r="T128" s="113"/>
      <c r="U128" s="114"/>
      <c r="V128" s="115"/>
      <c r="W128" s="33"/>
      <c r="X128" s="3"/>
    </row>
    <row r="129" spans="1:24" ht="21.75" customHeight="1" thickBot="1">
      <c r="A129" s="11">
        <f t="shared" si="10"/>
        <v>0</v>
      </c>
      <c r="B129" s="2"/>
      <c r="C129" s="18"/>
      <c r="D129" s="49">
        <f>IF(ISNUMBER(C129),LOOKUP(C129,'工種番号'!$C$4:$C$55,'工種番号'!$D$4:$D$55),"")</f>
      </c>
      <c r="E129" s="55"/>
      <c r="F129" s="107"/>
      <c r="G129" s="108"/>
      <c r="H129" s="108"/>
      <c r="I129" s="109"/>
      <c r="J129" s="84"/>
      <c r="K129" s="29"/>
      <c r="L129" s="31"/>
      <c r="M129" s="53"/>
      <c r="N129" s="110">
        <f t="shared" si="11"/>
      </c>
      <c r="O129" s="111"/>
      <c r="P129" s="66"/>
      <c r="Q129" s="67"/>
      <c r="R129" s="41"/>
      <c r="S129" s="116">
        <f>IF(R129="","",LOOKUP(R129,'工種番号'!$C$4:$C$55,'工種番号'!$D$4:$D$55))</f>
      </c>
      <c r="T129" s="117"/>
      <c r="U129" s="118"/>
      <c r="V129" s="119"/>
      <c r="W129" s="34"/>
      <c r="X129" s="3"/>
    </row>
    <row r="130" spans="1:24" ht="21.75" customHeight="1">
      <c r="A130" s="11"/>
      <c r="B130" s="2"/>
      <c r="C130" s="120" t="s">
        <v>10</v>
      </c>
      <c r="D130" s="121"/>
      <c r="E130" s="37" t="s">
        <v>15</v>
      </c>
      <c r="F130" s="120" t="s">
        <v>16</v>
      </c>
      <c r="G130" s="122"/>
      <c r="H130" s="122"/>
      <c r="I130" s="122"/>
      <c r="J130" s="83"/>
      <c r="K130" s="37" t="s">
        <v>17</v>
      </c>
      <c r="L130" s="37" t="s">
        <v>18</v>
      </c>
      <c r="M130" s="54" t="s">
        <v>19</v>
      </c>
      <c r="N130" s="123" t="s">
        <v>20</v>
      </c>
      <c r="O130" s="124"/>
      <c r="P130" s="68"/>
      <c r="Q130" s="67"/>
      <c r="R130" s="125" t="s">
        <v>21</v>
      </c>
      <c r="S130" s="126"/>
      <c r="T130" s="126"/>
      <c r="U130" s="127" t="s">
        <v>22</v>
      </c>
      <c r="V130" s="127"/>
      <c r="W130" s="128"/>
      <c r="X130" s="3"/>
    </row>
    <row r="131" spans="1:24" ht="21.75" customHeight="1">
      <c r="A131" s="11">
        <f t="shared" si="10"/>
        <v>0</v>
      </c>
      <c r="B131" s="2"/>
      <c r="C131" s="18"/>
      <c r="D131" s="48">
        <f>IF(ISNUMBER(C131),LOOKUP(C131,'工種番号'!$C$4:$C$55,'工種番号'!$D$4:$D$55),"")</f>
      </c>
      <c r="E131" s="55"/>
      <c r="F131" s="107"/>
      <c r="G131" s="108"/>
      <c r="H131" s="108"/>
      <c r="I131" s="109"/>
      <c r="J131" s="84"/>
      <c r="K131" s="29"/>
      <c r="L131" s="31"/>
      <c r="M131" s="53"/>
      <c r="N131" s="110">
        <f aca="true" t="shared" si="12" ref="N131:N153">IF(ISBLANK(M131),"",ROUND(K131*M131,0))</f>
      </c>
      <c r="O131" s="111"/>
      <c r="P131" s="66"/>
      <c r="Q131" s="67"/>
      <c r="R131" s="38"/>
      <c r="S131" s="112">
        <f>IF(R131="","",LOOKUP(R131,'工種番号'!$C$4:$C$55,'工種番号'!$D$4:$D$55))</f>
      </c>
      <c r="T131" s="113"/>
      <c r="U131" s="114"/>
      <c r="V131" s="115"/>
      <c r="W131" s="33"/>
      <c r="X131" s="3"/>
    </row>
    <row r="132" spans="1:24" ht="21.75" customHeight="1">
      <c r="A132" s="11">
        <f t="shared" si="10"/>
        <v>0</v>
      </c>
      <c r="B132" s="2"/>
      <c r="C132" s="27"/>
      <c r="D132" s="49">
        <f>IF(ISNUMBER(C132),LOOKUP(C132,'工種番号'!$C$4:$C$55,'工種番号'!$D$4:$D$55),"")</f>
      </c>
      <c r="E132" s="55"/>
      <c r="F132" s="107"/>
      <c r="G132" s="108"/>
      <c r="H132" s="108"/>
      <c r="I132" s="109"/>
      <c r="J132" s="84"/>
      <c r="K132" s="29"/>
      <c r="L132" s="31"/>
      <c r="M132" s="53"/>
      <c r="N132" s="110">
        <f t="shared" si="12"/>
      </c>
      <c r="O132" s="111"/>
      <c r="P132" s="66"/>
      <c r="Q132" s="67"/>
      <c r="R132" s="38"/>
      <c r="S132" s="112">
        <f>IF(R132="","",LOOKUP(R132,'工種番号'!$C$4:$C$55,'工種番号'!$D$4:$D$55))</f>
      </c>
      <c r="T132" s="113"/>
      <c r="U132" s="114"/>
      <c r="V132" s="115"/>
      <c r="W132" s="33"/>
      <c r="X132" s="3"/>
    </row>
    <row r="133" spans="1:24" ht="21.75" customHeight="1">
      <c r="A133" s="11">
        <f t="shared" si="10"/>
        <v>0</v>
      </c>
      <c r="B133" s="2"/>
      <c r="C133" s="27"/>
      <c r="D133" s="49">
        <f>IF(ISNUMBER(C133),LOOKUP(C133,'工種番号'!$C$4:$C$55,'工種番号'!$D$4:$D$55),"")</f>
      </c>
      <c r="E133" s="55"/>
      <c r="F133" s="107"/>
      <c r="G133" s="108"/>
      <c r="H133" s="108"/>
      <c r="I133" s="109"/>
      <c r="J133" s="84"/>
      <c r="K133" s="29"/>
      <c r="L133" s="31"/>
      <c r="M133" s="53"/>
      <c r="N133" s="110">
        <f t="shared" si="12"/>
      </c>
      <c r="O133" s="111"/>
      <c r="P133" s="66"/>
      <c r="Q133" s="67"/>
      <c r="R133" s="38"/>
      <c r="S133" s="112">
        <f>IF(R133="","",LOOKUP(R133,'工種番号'!$C$4:$C$55,'工種番号'!$D$4:$D$55))</f>
      </c>
      <c r="T133" s="113"/>
      <c r="U133" s="114"/>
      <c r="V133" s="115"/>
      <c r="W133" s="33"/>
      <c r="X133" s="3"/>
    </row>
    <row r="134" spans="1:24" ht="21.75" customHeight="1">
      <c r="A134" s="11">
        <f t="shared" si="10"/>
        <v>0</v>
      </c>
      <c r="B134" s="2"/>
      <c r="C134" s="27"/>
      <c r="D134" s="49">
        <f>IF(ISNUMBER(C134),LOOKUP(C134,'工種番号'!$C$4:$C$55,'工種番号'!$D$4:$D$55),"")</f>
      </c>
      <c r="E134" s="55"/>
      <c r="F134" s="107"/>
      <c r="G134" s="108"/>
      <c r="H134" s="108"/>
      <c r="I134" s="109"/>
      <c r="J134" s="84"/>
      <c r="K134" s="29"/>
      <c r="L134" s="31"/>
      <c r="M134" s="53"/>
      <c r="N134" s="110">
        <f t="shared" si="12"/>
      </c>
      <c r="O134" s="111"/>
      <c r="P134" s="66"/>
      <c r="Q134" s="67"/>
      <c r="R134" s="39"/>
      <c r="S134" s="112">
        <f>IF(R134="","",LOOKUP(R134,'工種番号'!$C$4:$C$55,'工種番号'!$D$4:$D$55))</f>
      </c>
      <c r="T134" s="113"/>
      <c r="U134" s="114"/>
      <c r="V134" s="115"/>
      <c r="W134" s="33"/>
      <c r="X134" s="3"/>
    </row>
    <row r="135" spans="1:24" ht="21.75" customHeight="1">
      <c r="A135" s="11">
        <f t="shared" si="10"/>
        <v>0</v>
      </c>
      <c r="B135" s="2"/>
      <c r="C135" s="27"/>
      <c r="D135" s="49">
        <f>IF(ISNUMBER(C135),LOOKUP(C135,'工種番号'!$C$4:$C$55,'工種番号'!$D$4:$D$55),"")</f>
      </c>
      <c r="E135" s="55"/>
      <c r="F135" s="107"/>
      <c r="G135" s="108"/>
      <c r="H135" s="108"/>
      <c r="I135" s="109"/>
      <c r="J135" s="84"/>
      <c r="K135" s="29"/>
      <c r="L135" s="31"/>
      <c r="M135" s="53"/>
      <c r="N135" s="110">
        <f t="shared" si="12"/>
      </c>
      <c r="O135" s="111"/>
      <c r="P135" s="66"/>
      <c r="Q135" s="67"/>
      <c r="R135" s="39"/>
      <c r="S135" s="112">
        <f>IF(R135="","",LOOKUP(R135,'工種番号'!$C$4:$C$55,'工種番号'!$D$4:$D$55))</f>
      </c>
      <c r="T135" s="113"/>
      <c r="U135" s="114"/>
      <c r="V135" s="115"/>
      <c r="W135" s="33"/>
      <c r="X135" s="3"/>
    </row>
    <row r="136" spans="1:24" ht="21.75" customHeight="1">
      <c r="A136" s="11">
        <f t="shared" si="10"/>
        <v>0</v>
      </c>
      <c r="B136" s="2"/>
      <c r="C136" s="18"/>
      <c r="D136" s="49">
        <f>IF(ISNUMBER(C136),LOOKUP(C136,'工種番号'!$C$4:$C$55,'工種番号'!$D$4:$D$55),"")</f>
      </c>
      <c r="E136" s="55"/>
      <c r="F136" s="107"/>
      <c r="G136" s="108"/>
      <c r="H136" s="108"/>
      <c r="I136" s="109"/>
      <c r="J136" s="84"/>
      <c r="K136" s="29"/>
      <c r="L136" s="31"/>
      <c r="M136" s="53"/>
      <c r="N136" s="110">
        <f t="shared" si="12"/>
      </c>
      <c r="O136" s="111"/>
      <c r="P136" s="66"/>
      <c r="Q136" s="67"/>
      <c r="R136" s="39"/>
      <c r="S136" s="112">
        <f>IF(R136="","",LOOKUP(R136,'工種番号'!$C$4:$C$55,'工種番号'!$D$4:$D$55))</f>
      </c>
      <c r="T136" s="113"/>
      <c r="U136" s="114"/>
      <c r="V136" s="115"/>
      <c r="W136" s="33"/>
      <c r="X136" s="3"/>
    </row>
    <row r="137" spans="1:24" ht="21.75" customHeight="1">
      <c r="A137" s="11">
        <f t="shared" si="10"/>
        <v>0</v>
      </c>
      <c r="B137" s="2"/>
      <c r="C137" s="27"/>
      <c r="D137" s="49">
        <f>IF(ISNUMBER(C137),LOOKUP(C137,'工種番号'!$C$4:$C$55,'工種番号'!$D$4:$D$55),"")</f>
      </c>
      <c r="E137" s="55"/>
      <c r="F137" s="107"/>
      <c r="G137" s="108"/>
      <c r="H137" s="108"/>
      <c r="I137" s="109"/>
      <c r="J137" s="84"/>
      <c r="K137" s="29"/>
      <c r="L137" s="31"/>
      <c r="M137" s="53"/>
      <c r="N137" s="110">
        <f t="shared" si="12"/>
      </c>
      <c r="O137" s="111"/>
      <c r="P137" s="66"/>
      <c r="Q137" s="67"/>
      <c r="R137" s="39"/>
      <c r="S137" s="112">
        <f>IF(R137="","",LOOKUP(R137,'工種番号'!$C$4:$C$55,'工種番号'!$D$4:$D$55))</f>
      </c>
      <c r="T137" s="113"/>
      <c r="U137" s="114"/>
      <c r="V137" s="115"/>
      <c r="W137" s="33"/>
      <c r="X137" s="3"/>
    </row>
    <row r="138" spans="1:24" ht="21.75" customHeight="1">
      <c r="A138" s="11">
        <f t="shared" si="10"/>
        <v>0</v>
      </c>
      <c r="B138" s="2"/>
      <c r="C138" s="27"/>
      <c r="D138" s="49">
        <f>IF(ISNUMBER(C138),LOOKUP(C138,'工種番号'!$C$4:$C$55,'工種番号'!$D$4:$D$55),"")</f>
      </c>
      <c r="E138" s="55"/>
      <c r="F138" s="107"/>
      <c r="G138" s="108"/>
      <c r="H138" s="108"/>
      <c r="I138" s="109"/>
      <c r="J138" s="84"/>
      <c r="K138" s="29"/>
      <c r="L138" s="31"/>
      <c r="M138" s="53"/>
      <c r="N138" s="110">
        <f t="shared" si="12"/>
      </c>
      <c r="O138" s="111"/>
      <c r="P138" s="66"/>
      <c r="Q138" s="67"/>
      <c r="R138" s="39"/>
      <c r="S138" s="112">
        <f>IF(R138="","",LOOKUP(R138,'工種番号'!$C$4:$C$55,'工種番号'!$D$4:$D$55))</f>
      </c>
      <c r="T138" s="113"/>
      <c r="U138" s="114"/>
      <c r="V138" s="115"/>
      <c r="W138" s="33"/>
      <c r="X138" s="3"/>
    </row>
    <row r="139" spans="1:24" ht="21.75" customHeight="1">
      <c r="A139" s="11">
        <f t="shared" si="10"/>
        <v>0</v>
      </c>
      <c r="B139" s="2"/>
      <c r="C139" s="27"/>
      <c r="D139" s="49">
        <f>IF(ISNUMBER(C139),LOOKUP(C139,'工種番号'!$C$4:$C$55,'工種番号'!$D$4:$D$55),"")</f>
      </c>
      <c r="E139" s="55"/>
      <c r="F139" s="107"/>
      <c r="G139" s="108"/>
      <c r="H139" s="108"/>
      <c r="I139" s="109"/>
      <c r="J139" s="84"/>
      <c r="K139" s="29"/>
      <c r="L139" s="31"/>
      <c r="M139" s="53"/>
      <c r="N139" s="110">
        <f t="shared" si="12"/>
      </c>
      <c r="O139" s="111"/>
      <c r="P139" s="66"/>
      <c r="Q139" s="67"/>
      <c r="R139" s="39"/>
      <c r="S139" s="112">
        <f>IF(R139="","",LOOKUP(R139,'工種番号'!$C$4:$C$55,'工種番号'!$D$4:$D$55))</f>
      </c>
      <c r="T139" s="113"/>
      <c r="U139" s="114"/>
      <c r="V139" s="115"/>
      <c r="W139" s="33"/>
      <c r="X139" s="3"/>
    </row>
    <row r="140" spans="1:24" ht="21.75" customHeight="1">
      <c r="A140" s="11">
        <f t="shared" si="10"/>
        <v>0</v>
      </c>
      <c r="B140" s="2"/>
      <c r="C140" s="27"/>
      <c r="D140" s="49">
        <f>IF(ISNUMBER(C140),LOOKUP(C140,'工種番号'!$C$4:$C$55,'工種番号'!$D$4:$D$55),"")</f>
      </c>
      <c r="E140" s="55"/>
      <c r="F140" s="107"/>
      <c r="G140" s="108"/>
      <c r="H140" s="108"/>
      <c r="I140" s="109"/>
      <c r="J140" s="84"/>
      <c r="K140" s="29"/>
      <c r="L140" s="31"/>
      <c r="M140" s="53"/>
      <c r="N140" s="110">
        <f t="shared" si="12"/>
      </c>
      <c r="O140" s="111"/>
      <c r="P140" s="66"/>
      <c r="Q140" s="67"/>
      <c r="R140" s="40"/>
      <c r="S140" s="112">
        <f>IF(R140="","",LOOKUP(R140,'工種番号'!$C$4:$C$55,'工種番号'!$D$4:$D$55))</f>
      </c>
      <c r="T140" s="113"/>
      <c r="U140" s="114"/>
      <c r="V140" s="115"/>
      <c r="W140" s="33"/>
      <c r="X140" s="3"/>
    </row>
    <row r="141" spans="1:24" ht="21.75" customHeight="1">
      <c r="A141" s="11">
        <f t="shared" si="10"/>
        <v>0</v>
      </c>
      <c r="B141" s="2"/>
      <c r="C141" s="18"/>
      <c r="D141" s="49">
        <f>IF(ISNUMBER(C141),LOOKUP(C141,'工種番号'!$C$4:$C$55,'工種番号'!$D$4:$D$55),"")</f>
      </c>
      <c r="E141" s="55"/>
      <c r="F141" s="107"/>
      <c r="G141" s="108"/>
      <c r="H141" s="108"/>
      <c r="I141" s="109"/>
      <c r="J141" s="84"/>
      <c r="K141" s="29"/>
      <c r="L141" s="31"/>
      <c r="M141" s="53"/>
      <c r="N141" s="110">
        <f t="shared" si="12"/>
      </c>
      <c r="O141" s="111"/>
      <c r="P141" s="66"/>
      <c r="Q141" s="67"/>
      <c r="R141" s="40"/>
      <c r="S141" s="112">
        <f>IF(R141="","",LOOKUP(R141,'工種番号'!$C$4:$C$55,'工種番号'!$D$4:$D$55))</f>
      </c>
      <c r="T141" s="113"/>
      <c r="U141" s="114"/>
      <c r="V141" s="115"/>
      <c r="W141" s="33"/>
      <c r="X141" s="3"/>
    </row>
    <row r="142" spans="1:24" ht="21.75" customHeight="1">
      <c r="A142" s="11">
        <f t="shared" si="10"/>
        <v>0</v>
      </c>
      <c r="B142" s="2"/>
      <c r="C142" s="18"/>
      <c r="D142" s="49">
        <f>IF(ISNUMBER(C142),LOOKUP(C142,'工種番号'!$C$4:$C$55,'工種番号'!$D$4:$D$55),"")</f>
      </c>
      <c r="E142" s="55"/>
      <c r="F142" s="107"/>
      <c r="G142" s="108"/>
      <c r="H142" s="108"/>
      <c r="I142" s="109"/>
      <c r="J142" s="84"/>
      <c r="K142" s="29"/>
      <c r="L142" s="31"/>
      <c r="M142" s="53"/>
      <c r="N142" s="110">
        <f t="shared" si="12"/>
      </c>
      <c r="O142" s="111"/>
      <c r="P142" s="66"/>
      <c r="Q142" s="67"/>
      <c r="R142" s="40"/>
      <c r="S142" s="112">
        <f>IF(R142="","",LOOKUP(R142,'工種番号'!$C$4:$C$55,'工種番号'!$D$4:$D$55))</f>
      </c>
      <c r="T142" s="113"/>
      <c r="U142" s="114"/>
      <c r="V142" s="115"/>
      <c r="W142" s="33"/>
      <c r="X142" s="3"/>
    </row>
    <row r="143" spans="1:24" ht="21.75" customHeight="1">
      <c r="A143" s="11">
        <f t="shared" si="10"/>
        <v>0</v>
      </c>
      <c r="B143" s="2"/>
      <c r="C143" s="27"/>
      <c r="D143" s="49">
        <f>IF(ISNUMBER(C143),LOOKUP(C143,'工種番号'!$C$4:$C$55,'工種番号'!$D$4:$D$55),"")</f>
      </c>
      <c r="E143" s="55"/>
      <c r="F143" s="107"/>
      <c r="G143" s="108"/>
      <c r="H143" s="108"/>
      <c r="I143" s="109"/>
      <c r="J143" s="84"/>
      <c r="K143" s="29"/>
      <c r="L143" s="31"/>
      <c r="M143" s="53"/>
      <c r="N143" s="110">
        <f t="shared" si="12"/>
      </c>
      <c r="O143" s="111"/>
      <c r="P143" s="66"/>
      <c r="Q143" s="67"/>
      <c r="R143" s="40"/>
      <c r="S143" s="112">
        <f>IF(R143="","",LOOKUP(R143,'工種番号'!$C$4:$C$55,'工種番号'!$D$4:$D$55))</f>
      </c>
      <c r="T143" s="113"/>
      <c r="U143" s="114"/>
      <c r="V143" s="115"/>
      <c r="W143" s="33"/>
      <c r="X143" s="3"/>
    </row>
    <row r="144" spans="1:24" ht="21.75" customHeight="1">
      <c r="A144" s="11">
        <f t="shared" si="10"/>
        <v>0</v>
      </c>
      <c r="B144" s="2"/>
      <c r="C144" s="27"/>
      <c r="D144" s="49">
        <f>IF(ISNUMBER(C144),LOOKUP(C144,'工種番号'!$C$4:$C$55,'工種番号'!$D$4:$D$55),"")</f>
      </c>
      <c r="E144" s="55"/>
      <c r="F144" s="107"/>
      <c r="G144" s="108"/>
      <c r="H144" s="108"/>
      <c r="I144" s="109"/>
      <c r="J144" s="84"/>
      <c r="K144" s="29"/>
      <c r="L144" s="31"/>
      <c r="M144" s="53"/>
      <c r="N144" s="110">
        <f t="shared" si="12"/>
      </c>
      <c r="O144" s="111"/>
      <c r="P144" s="66"/>
      <c r="Q144" s="67"/>
      <c r="R144" s="40"/>
      <c r="S144" s="112">
        <f>IF(R144="","",LOOKUP(R144,'工種番号'!$C$4:$C$55,'工種番号'!$D$4:$D$55))</f>
      </c>
      <c r="T144" s="113"/>
      <c r="U144" s="114"/>
      <c r="V144" s="115"/>
      <c r="W144" s="33"/>
      <c r="X144" s="3"/>
    </row>
    <row r="145" spans="1:24" ht="21.75" customHeight="1">
      <c r="A145" s="11">
        <f t="shared" si="10"/>
        <v>0</v>
      </c>
      <c r="B145" s="2"/>
      <c r="C145" s="27"/>
      <c r="D145" s="49">
        <f>IF(ISNUMBER(C145),LOOKUP(C145,'工種番号'!$C$4:$C$55,'工種番号'!$D$4:$D$55),"")</f>
      </c>
      <c r="E145" s="55"/>
      <c r="F145" s="107"/>
      <c r="G145" s="108"/>
      <c r="H145" s="108"/>
      <c r="I145" s="109"/>
      <c r="J145" s="84"/>
      <c r="K145" s="29"/>
      <c r="L145" s="31"/>
      <c r="M145" s="53"/>
      <c r="N145" s="110">
        <f t="shared" si="12"/>
      </c>
      <c r="O145" s="111"/>
      <c r="P145" s="66"/>
      <c r="Q145" s="67"/>
      <c r="R145" s="40"/>
      <c r="S145" s="112">
        <f>IF(R145="","",LOOKUP(R145,'工種番号'!$C$4:$C$55,'工種番号'!$D$4:$D$55))</f>
      </c>
      <c r="T145" s="113"/>
      <c r="U145" s="114"/>
      <c r="V145" s="115"/>
      <c r="W145" s="33"/>
      <c r="X145" s="3"/>
    </row>
    <row r="146" spans="1:24" ht="21.75" customHeight="1">
      <c r="A146" s="11">
        <f t="shared" si="10"/>
        <v>0</v>
      </c>
      <c r="B146" s="2"/>
      <c r="C146" s="27"/>
      <c r="D146" s="49">
        <f>IF(ISNUMBER(C146),LOOKUP(C146,'工種番号'!$C$4:$C$55,'工種番号'!$D$4:$D$55),"")</f>
      </c>
      <c r="E146" s="55"/>
      <c r="F146" s="107"/>
      <c r="G146" s="108"/>
      <c r="H146" s="108"/>
      <c r="I146" s="109"/>
      <c r="J146" s="84"/>
      <c r="K146" s="29"/>
      <c r="L146" s="31"/>
      <c r="M146" s="53"/>
      <c r="N146" s="110">
        <f t="shared" si="12"/>
      </c>
      <c r="O146" s="111"/>
      <c r="P146" s="66"/>
      <c r="Q146" s="67"/>
      <c r="R146" s="40"/>
      <c r="S146" s="112">
        <f>IF(R146="","",LOOKUP(R146,'工種番号'!$C$4:$C$55,'工種番号'!$D$4:$D$55))</f>
      </c>
      <c r="T146" s="113"/>
      <c r="U146" s="114"/>
      <c r="V146" s="115"/>
      <c r="W146" s="33"/>
      <c r="X146" s="3"/>
    </row>
    <row r="147" spans="1:24" ht="21.75" customHeight="1">
      <c r="A147" s="11">
        <f t="shared" si="10"/>
        <v>0</v>
      </c>
      <c r="B147" s="2"/>
      <c r="C147" s="27"/>
      <c r="D147" s="49">
        <f>IF(ISNUMBER(C147),LOOKUP(C147,'工種番号'!$C$4:$C$55,'工種番号'!$D$4:$D$55),"")</f>
      </c>
      <c r="E147" s="55"/>
      <c r="F147" s="107"/>
      <c r="G147" s="108"/>
      <c r="H147" s="108"/>
      <c r="I147" s="109"/>
      <c r="J147" s="84"/>
      <c r="K147" s="29"/>
      <c r="L147" s="31"/>
      <c r="M147" s="53"/>
      <c r="N147" s="110">
        <f t="shared" si="12"/>
      </c>
      <c r="O147" s="111"/>
      <c r="P147" s="66"/>
      <c r="Q147" s="67"/>
      <c r="R147" s="40"/>
      <c r="S147" s="112">
        <f>IF(R147="","",LOOKUP(R147,'工種番号'!$C$4:$C$55,'工種番号'!$D$4:$D$55))</f>
      </c>
      <c r="T147" s="113"/>
      <c r="U147" s="114"/>
      <c r="V147" s="115"/>
      <c r="W147" s="33"/>
      <c r="X147" s="3"/>
    </row>
    <row r="148" spans="1:24" ht="21.75" customHeight="1">
      <c r="A148" s="11">
        <f t="shared" si="10"/>
        <v>0</v>
      </c>
      <c r="B148" s="2"/>
      <c r="C148" s="18"/>
      <c r="D148" s="49">
        <f>IF(ISNUMBER(C148),LOOKUP(C148,'工種番号'!$C$4:$C$55,'工種番号'!$D$4:$D$55),"")</f>
      </c>
      <c r="E148" s="55"/>
      <c r="F148" s="107"/>
      <c r="G148" s="108"/>
      <c r="H148" s="108"/>
      <c r="I148" s="109"/>
      <c r="J148" s="84"/>
      <c r="K148" s="29"/>
      <c r="L148" s="31"/>
      <c r="M148" s="53"/>
      <c r="N148" s="110">
        <f t="shared" si="12"/>
      </c>
      <c r="O148" s="111"/>
      <c r="P148" s="66"/>
      <c r="Q148" s="67"/>
      <c r="R148" s="40"/>
      <c r="S148" s="112">
        <f>IF(R148="","",LOOKUP(R148,'工種番号'!$C$4:$C$55,'工種番号'!$D$4:$D$55))</f>
      </c>
      <c r="T148" s="113"/>
      <c r="U148" s="114"/>
      <c r="V148" s="115"/>
      <c r="W148" s="33"/>
      <c r="X148" s="3"/>
    </row>
    <row r="149" spans="1:24" ht="21.75" customHeight="1">
      <c r="A149" s="11">
        <f t="shared" si="10"/>
        <v>0</v>
      </c>
      <c r="B149" s="2"/>
      <c r="C149" s="18"/>
      <c r="D149" s="49">
        <f>IF(ISNUMBER(C149),LOOKUP(C149,'工種番号'!$C$4:$C$55,'工種番号'!$D$4:$D$55),"")</f>
      </c>
      <c r="E149" s="55"/>
      <c r="F149" s="107"/>
      <c r="G149" s="108"/>
      <c r="H149" s="108"/>
      <c r="I149" s="109"/>
      <c r="J149" s="84"/>
      <c r="K149" s="29"/>
      <c r="L149" s="31"/>
      <c r="M149" s="53"/>
      <c r="N149" s="110">
        <f t="shared" si="12"/>
      </c>
      <c r="O149" s="111"/>
      <c r="P149" s="66"/>
      <c r="Q149" s="67"/>
      <c r="R149" s="40"/>
      <c r="S149" s="112">
        <f>IF(R149="","",LOOKUP(R149,'工種番号'!$C$4:$C$55,'工種番号'!$D$4:$D$55))</f>
      </c>
      <c r="T149" s="113"/>
      <c r="U149" s="114"/>
      <c r="V149" s="115"/>
      <c r="W149" s="33"/>
      <c r="X149" s="3"/>
    </row>
    <row r="150" spans="1:24" ht="21.75" customHeight="1">
      <c r="A150" s="11">
        <f t="shared" si="10"/>
        <v>0</v>
      </c>
      <c r="B150" s="2"/>
      <c r="C150" s="18"/>
      <c r="D150" s="49">
        <f>IF(ISNUMBER(C150),LOOKUP(C150,'工種番号'!$C$4:$C$55,'工種番号'!$D$4:$D$55),"")</f>
      </c>
      <c r="E150" s="55"/>
      <c r="F150" s="107"/>
      <c r="G150" s="108"/>
      <c r="H150" s="108"/>
      <c r="I150" s="109"/>
      <c r="J150" s="84"/>
      <c r="K150" s="29"/>
      <c r="L150" s="31"/>
      <c r="M150" s="53"/>
      <c r="N150" s="110">
        <f t="shared" si="12"/>
      </c>
      <c r="O150" s="111"/>
      <c r="P150" s="66"/>
      <c r="Q150" s="67"/>
      <c r="R150" s="40"/>
      <c r="S150" s="112">
        <f>IF(R150="","",LOOKUP(R150,'工種番号'!$C$4:$C$55,'工種番号'!$D$4:$D$55))</f>
      </c>
      <c r="T150" s="113"/>
      <c r="U150" s="114"/>
      <c r="V150" s="115"/>
      <c r="W150" s="33"/>
      <c r="X150" s="3"/>
    </row>
    <row r="151" spans="1:24" ht="21.75" customHeight="1">
      <c r="A151" s="11">
        <f t="shared" si="10"/>
        <v>0</v>
      </c>
      <c r="B151" s="2"/>
      <c r="C151" s="27"/>
      <c r="D151" s="49">
        <f>IF(ISNUMBER(C151),LOOKUP(C151,'工種番号'!$C$4:$C$55,'工種番号'!$D$4:$D$55),"")</f>
      </c>
      <c r="E151" s="55"/>
      <c r="F151" s="107"/>
      <c r="G151" s="108"/>
      <c r="H151" s="108"/>
      <c r="I151" s="109"/>
      <c r="J151" s="84"/>
      <c r="K151" s="29"/>
      <c r="L151" s="31"/>
      <c r="M151" s="53"/>
      <c r="N151" s="110">
        <f t="shared" si="12"/>
      </c>
      <c r="O151" s="111"/>
      <c r="P151" s="66"/>
      <c r="Q151" s="67"/>
      <c r="R151" s="40"/>
      <c r="S151" s="112">
        <f>IF(R151="","",LOOKUP(R151,'工種番号'!$C$4:$C$55,'工種番号'!$D$4:$D$55))</f>
      </c>
      <c r="T151" s="113"/>
      <c r="U151" s="114"/>
      <c r="V151" s="115"/>
      <c r="W151" s="33"/>
      <c r="X151" s="3"/>
    </row>
    <row r="152" spans="1:24" ht="21.75" customHeight="1">
      <c r="A152" s="11">
        <f t="shared" si="10"/>
        <v>0</v>
      </c>
      <c r="B152" s="2"/>
      <c r="C152" s="27"/>
      <c r="D152" s="49">
        <f>IF(ISNUMBER(C152),LOOKUP(C152,'工種番号'!$C$4:$C$55,'工種番号'!$D$4:$D$55),"")</f>
      </c>
      <c r="E152" s="55"/>
      <c r="F152" s="107"/>
      <c r="G152" s="108"/>
      <c r="H152" s="108"/>
      <c r="I152" s="109"/>
      <c r="J152" s="84"/>
      <c r="K152" s="29"/>
      <c r="L152" s="31"/>
      <c r="M152" s="53"/>
      <c r="N152" s="110">
        <f t="shared" si="12"/>
      </c>
      <c r="O152" s="111"/>
      <c r="P152" s="66"/>
      <c r="Q152" s="67"/>
      <c r="R152" s="40"/>
      <c r="S152" s="112">
        <f>IF(R152="","",LOOKUP(R152,'工種番号'!$C$4:$C$55,'工種番号'!$D$4:$D$55))</f>
      </c>
      <c r="T152" s="113"/>
      <c r="U152" s="114"/>
      <c r="V152" s="115"/>
      <c r="W152" s="33"/>
      <c r="X152" s="3"/>
    </row>
    <row r="153" spans="1:24" ht="21.75" customHeight="1" thickBot="1">
      <c r="A153" s="11">
        <f t="shared" si="10"/>
        <v>0</v>
      </c>
      <c r="B153" s="2"/>
      <c r="C153" s="18"/>
      <c r="D153" s="49">
        <f>IF(ISNUMBER(C153),LOOKUP(C153,'工種番号'!$C$4:$C$55,'工種番号'!$D$4:$D$55),"")</f>
      </c>
      <c r="E153" s="55"/>
      <c r="F153" s="107"/>
      <c r="G153" s="108"/>
      <c r="H153" s="108"/>
      <c r="I153" s="109"/>
      <c r="J153" s="84"/>
      <c r="K153" s="29"/>
      <c r="L153" s="31"/>
      <c r="M153" s="53"/>
      <c r="N153" s="110">
        <f t="shared" si="12"/>
      </c>
      <c r="O153" s="111"/>
      <c r="P153" s="66"/>
      <c r="Q153" s="67"/>
      <c r="R153" s="41"/>
      <c r="S153" s="116">
        <f>IF(R153="","",LOOKUP(R153,'工種番号'!$C$4:$C$55,'工種番号'!$D$4:$D$55))</f>
      </c>
      <c r="T153" s="117"/>
      <c r="U153" s="118"/>
      <c r="V153" s="119"/>
      <c r="W153" s="34"/>
      <c r="X153" s="3"/>
    </row>
    <row r="154" spans="1:24" ht="21.75" customHeight="1">
      <c r="A154" s="11"/>
      <c r="B154" s="2"/>
      <c r="C154" s="120" t="s">
        <v>10</v>
      </c>
      <c r="D154" s="121"/>
      <c r="E154" s="37" t="s">
        <v>15</v>
      </c>
      <c r="F154" s="120" t="s">
        <v>16</v>
      </c>
      <c r="G154" s="122"/>
      <c r="H154" s="122"/>
      <c r="I154" s="122"/>
      <c r="J154" s="83"/>
      <c r="K154" s="37" t="s">
        <v>17</v>
      </c>
      <c r="L154" s="37" t="s">
        <v>18</v>
      </c>
      <c r="M154" s="54" t="s">
        <v>19</v>
      </c>
      <c r="N154" s="123" t="s">
        <v>20</v>
      </c>
      <c r="O154" s="124"/>
      <c r="P154" s="68"/>
      <c r="Q154" s="67"/>
      <c r="R154" s="125" t="s">
        <v>21</v>
      </c>
      <c r="S154" s="126"/>
      <c r="T154" s="126"/>
      <c r="U154" s="127" t="s">
        <v>22</v>
      </c>
      <c r="V154" s="127"/>
      <c r="W154" s="128"/>
      <c r="X154" s="3"/>
    </row>
    <row r="155" spans="1:24" ht="21.75" customHeight="1">
      <c r="A155" s="11">
        <f aca="true" t="shared" si="13" ref="A155:A218">C155</f>
        <v>0</v>
      </c>
      <c r="B155" s="2"/>
      <c r="C155" s="18"/>
      <c r="D155" s="48">
        <f>IF(ISNUMBER(C155),LOOKUP(C155,'工種番号'!$C$4:$C$55,'工種番号'!$D$4:$D$55),"")</f>
      </c>
      <c r="E155" s="55"/>
      <c r="F155" s="107"/>
      <c r="G155" s="108"/>
      <c r="H155" s="108"/>
      <c r="I155" s="109"/>
      <c r="J155" s="84"/>
      <c r="K155" s="29"/>
      <c r="L155" s="31"/>
      <c r="M155" s="53"/>
      <c r="N155" s="110">
        <f aca="true" t="shared" si="14" ref="N155:N177">IF(ISBLANK(M155),"",ROUND(K155*M155,0))</f>
      </c>
      <c r="O155" s="111"/>
      <c r="P155" s="66"/>
      <c r="Q155" s="67"/>
      <c r="R155" s="38"/>
      <c r="S155" s="112">
        <f>IF(R155="","",LOOKUP(R155,'工種番号'!$C$4:$C$55,'工種番号'!$D$4:$D$55))</f>
      </c>
      <c r="T155" s="113"/>
      <c r="U155" s="114"/>
      <c r="V155" s="115"/>
      <c r="W155" s="33"/>
      <c r="X155" s="3"/>
    </row>
    <row r="156" spans="1:24" ht="21.75" customHeight="1">
      <c r="A156" s="11">
        <f t="shared" si="13"/>
        <v>0</v>
      </c>
      <c r="B156" s="2"/>
      <c r="C156" s="27"/>
      <c r="D156" s="49">
        <f>IF(ISNUMBER(C156),LOOKUP(C156,'工種番号'!$C$4:$C$55,'工種番号'!$D$4:$D$55),"")</f>
      </c>
      <c r="E156" s="55"/>
      <c r="F156" s="107"/>
      <c r="G156" s="108"/>
      <c r="H156" s="108"/>
      <c r="I156" s="109"/>
      <c r="J156" s="84"/>
      <c r="K156" s="29"/>
      <c r="L156" s="31"/>
      <c r="M156" s="53"/>
      <c r="N156" s="110">
        <f t="shared" si="14"/>
      </c>
      <c r="O156" s="111"/>
      <c r="P156" s="66"/>
      <c r="Q156" s="67"/>
      <c r="R156" s="38"/>
      <c r="S156" s="112">
        <f>IF(R156="","",LOOKUP(R156,'工種番号'!$C$4:$C$55,'工種番号'!$D$4:$D$55))</f>
      </c>
      <c r="T156" s="113"/>
      <c r="U156" s="114"/>
      <c r="V156" s="115"/>
      <c r="W156" s="33"/>
      <c r="X156" s="3"/>
    </row>
    <row r="157" spans="1:24" ht="21.75" customHeight="1">
      <c r="A157" s="11">
        <f t="shared" si="13"/>
        <v>0</v>
      </c>
      <c r="B157" s="2"/>
      <c r="C157" s="27"/>
      <c r="D157" s="49">
        <f>IF(ISNUMBER(C157),LOOKUP(C157,'工種番号'!$C$4:$C$55,'工種番号'!$D$4:$D$55),"")</f>
      </c>
      <c r="E157" s="55"/>
      <c r="F157" s="107"/>
      <c r="G157" s="108"/>
      <c r="H157" s="108"/>
      <c r="I157" s="109"/>
      <c r="J157" s="84"/>
      <c r="K157" s="29"/>
      <c r="L157" s="31"/>
      <c r="M157" s="53"/>
      <c r="N157" s="110">
        <f t="shared" si="14"/>
      </c>
      <c r="O157" s="111"/>
      <c r="P157" s="66"/>
      <c r="Q157" s="67"/>
      <c r="R157" s="38"/>
      <c r="S157" s="112">
        <f>IF(R157="","",LOOKUP(R157,'工種番号'!$C$4:$C$55,'工種番号'!$D$4:$D$55))</f>
      </c>
      <c r="T157" s="113"/>
      <c r="U157" s="114"/>
      <c r="V157" s="115"/>
      <c r="W157" s="33"/>
      <c r="X157" s="3"/>
    </row>
    <row r="158" spans="1:24" ht="21.75" customHeight="1">
      <c r="A158" s="11">
        <f t="shared" si="13"/>
        <v>0</v>
      </c>
      <c r="B158" s="2"/>
      <c r="C158" s="27"/>
      <c r="D158" s="49">
        <f>IF(ISNUMBER(C158),LOOKUP(C158,'工種番号'!$C$4:$C$55,'工種番号'!$D$4:$D$55),"")</f>
      </c>
      <c r="E158" s="55"/>
      <c r="F158" s="107"/>
      <c r="G158" s="108"/>
      <c r="H158" s="108"/>
      <c r="I158" s="109"/>
      <c r="J158" s="84"/>
      <c r="K158" s="29"/>
      <c r="L158" s="31"/>
      <c r="M158" s="53"/>
      <c r="N158" s="110">
        <f t="shared" si="14"/>
      </c>
      <c r="O158" s="111"/>
      <c r="P158" s="66"/>
      <c r="Q158" s="67"/>
      <c r="R158" s="39"/>
      <c r="S158" s="112">
        <f>IF(R158="","",LOOKUP(R158,'工種番号'!$C$4:$C$55,'工種番号'!$D$4:$D$55))</f>
      </c>
      <c r="T158" s="113"/>
      <c r="U158" s="114"/>
      <c r="V158" s="115"/>
      <c r="W158" s="33"/>
      <c r="X158" s="3"/>
    </row>
    <row r="159" spans="1:24" ht="21.75" customHeight="1">
      <c r="A159" s="11">
        <f t="shared" si="13"/>
        <v>0</v>
      </c>
      <c r="B159" s="2"/>
      <c r="C159" s="27"/>
      <c r="D159" s="49">
        <f>IF(ISNUMBER(C159),LOOKUP(C159,'工種番号'!$C$4:$C$55,'工種番号'!$D$4:$D$55),"")</f>
      </c>
      <c r="E159" s="55"/>
      <c r="F159" s="107"/>
      <c r="G159" s="108"/>
      <c r="H159" s="108"/>
      <c r="I159" s="109"/>
      <c r="J159" s="84"/>
      <c r="K159" s="29"/>
      <c r="L159" s="31"/>
      <c r="M159" s="53"/>
      <c r="N159" s="110">
        <f t="shared" si="14"/>
      </c>
      <c r="O159" s="111"/>
      <c r="P159" s="66"/>
      <c r="Q159" s="67"/>
      <c r="R159" s="39"/>
      <c r="S159" s="112">
        <f>IF(R159="","",LOOKUP(R159,'工種番号'!$C$4:$C$55,'工種番号'!$D$4:$D$55))</f>
      </c>
      <c r="T159" s="113"/>
      <c r="U159" s="114"/>
      <c r="V159" s="115"/>
      <c r="W159" s="33"/>
      <c r="X159" s="3"/>
    </row>
    <row r="160" spans="1:24" ht="21.75" customHeight="1">
      <c r="A160" s="11">
        <f t="shared" si="13"/>
        <v>0</v>
      </c>
      <c r="B160" s="2"/>
      <c r="C160" s="18"/>
      <c r="D160" s="49">
        <f>IF(ISNUMBER(C160),LOOKUP(C160,'工種番号'!$C$4:$C$55,'工種番号'!$D$4:$D$55),"")</f>
      </c>
      <c r="E160" s="55"/>
      <c r="F160" s="107"/>
      <c r="G160" s="108"/>
      <c r="H160" s="108"/>
      <c r="I160" s="109"/>
      <c r="J160" s="84"/>
      <c r="K160" s="29"/>
      <c r="L160" s="31"/>
      <c r="M160" s="53"/>
      <c r="N160" s="110">
        <f t="shared" si="14"/>
      </c>
      <c r="O160" s="111"/>
      <c r="P160" s="66"/>
      <c r="Q160" s="67"/>
      <c r="R160" s="39"/>
      <c r="S160" s="112">
        <f>IF(R160="","",LOOKUP(R160,'工種番号'!$C$4:$C$55,'工種番号'!$D$4:$D$55))</f>
      </c>
      <c r="T160" s="113"/>
      <c r="U160" s="114"/>
      <c r="V160" s="115"/>
      <c r="W160" s="33"/>
      <c r="X160" s="3"/>
    </row>
    <row r="161" spans="1:24" ht="21.75" customHeight="1">
      <c r="A161" s="11">
        <f t="shared" si="13"/>
        <v>0</v>
      </c>
      <c r="B161" s="2"/>
      <c r="C161" s="27"/>
      <c r="D161" s="49">
        <f>IF(ISNUMBER(C161),LOOKUP(C161,'工種番号'!$C$4:$C$55,'工種番号'!$D$4:$D$55),"")</f>
      </c>
      <c r="E161" s="55"/>
      <c r="F161" s="107"/>
      <c r="G161" s="108"/>
      <c r="H161" s="108"/>
      <c r="I161" s="109"/>
      <c r="J161" s="84"/>
      <c r="K161" s="29"/>
      <c r="L161" s="31"/>
      <c r="M161" s="53"/>
      <c r="N161" s="110">
        <f t="shared" si="14"/>
      </c>
      <c r="O161" s="111"/>
      <c r="P161" s="66"/>
      <c r="Q161" s="67"/>
      <c r="R161" s="39"/>
      <c r="S161" s="112">
        <f>IF(R161="","",LOOKUP(R161,'工種番号'!$C$4:$C$55,'工種番号'!$D$4:$D$55))</f>
      </c>
      <c r="T161" s="113"/>
      <c r="U161" s="114"/>
      <c r="V161" s="115"/>
      <c r="W161" s="33"/>
      <c r="X161" s="3"/>
    </row>
    <row r="162" spans="1:24" ht="21.75" customHeight="1">
      <c r="A162" s="11">
        <f t="shared" si="13"/>
        <v>0</v>
      </c>
      <c r="B162" s="2"/>
      <c r="C162" s="27"/>
      <c r="D162" s="49">
        <f>IF(ISNUMBER(C162),LOOKUP(C162,'工種番号'!$C$4:$C$55,'工種番号'!$D$4:$D$55),"")</f>
      </c>
      <c r="E162" s="55"/>
      <c r="F162" s="107"/>
      <c r="G162" s="108"/>
      <c r="H162" s="108"/>
      <c r="I162" s="109"/>
      <c r="J162" s="84"/>
      <c r="K162" s="29"/>
      <c r="L162" s="31"/>
      <c r="M162" s="53"/>
      <c r="N162" s="110">
        <f t="shared" si="14"/>
      </c>
      <c r="O162" s="111"/>
      <c r="P162" s="66"/>
      <c r="Q162" s="67"/>
      <c r="R162" s="39"/>
      <c r="S162" s="112">
        <f>IF(R162="","",LOOKUP(R162,'工種番号'!$C$4:$C$55,'工種番号'!$D$4:$D$55))</f>
      </c>
      <c r="T162" s="113"/>
      <c r="U162" s="114"/>
      <c r="V162" s="115"/>
      <c r="W162" s="33"/>
      <c r="X162" s="3"/>
    </row>
    <row r="163" spans="1:24" ht="21.75" customHeight="1">
      <c r="A163" s="11">
        <f t="shared" si="13"/>
        <v>0</v>
      </c>
      <c r="B163" s="2"/>
      <c r="C163" s="27"/>
      <c r="D163" s="49">
        <f>IF(ISNUMBER(C163),LOOKUP(C163,'工種番号'!$C$4:$C$55,'工種番号'!$D$4:$D$55),"")</f>
      </c>
      <c r="E163" s="55"/>
      <c r="F163" s="107"/>
      <c r="G163" s="108"/>
      <c r="H163" s="108"/>
      <c r="I163" s="109"/>
      <c r="J163" s="84"/>
      <c r="K163" s="29"/>
      <c r="L163" s="31"/>
      <c r="M163" s="53"/>
      <c r="N163" s="110">
        <f t="shared" si="14"/>
      </c>
      <c r="O163" s="111"/>
      <c r="P163" s="66"/>
      <c r="Q163" s="67"/>
      <c r="R163" s="39"/>
      <c r="S163" s="112">
        <f>IF(R163="","",LOOKUP(R163,'工種番号'!$C$4:$C$55,'工種番号'!$D$4:$D$55))</f>
      </c>
      <c r="T163" s="113"/>
      <c r="U163" s="114"/>
      <c r="V163" s="115"/>
      <c r="W163" s="33"/>
      <c r="X163" s="3"/>
    </row>
    <row r="164" spans="1:24" ht="21.75" customHeight="1">
      <c r="A164" s="11">
        <f t="shared" si="13"/>
        <v>0</v>
      </c>
      <c r="B164" s="2"/>
      <c r="C164" s="27"/>
      <c r="D164" s="49">
        <f>IF(ISNUMBER(C164),LOOKUP(C164,'工種番号'!$C$4:$C$55,'工種番号'!$D$4:$D$55),"")</f>
      </c>
      <c r="E164" s="55"/>
      <c r="F164" s="107"/>
      <c r="G164" s="108"/>
      <c r="H164" s="108"/>
      <c r="I164" s="109"/>
      <c r="J164" s="84"/>
      <c r="K164" s="29"/>
      <c r="L164" s="31"/>
      <c r="M164" s="53"/>
      <c r="N164" s="110">
        <f t="shared" si="14"/>
      </c>
      <c r="O164" s="111"/>
      <c r="P164" s="66"/>
      <c r="Q164" s="67"/>
      <c r="R164" s="40"/>
      <c r="S164" s="112">
        <f>IF(R164="","",LOOKUP(R164,'工種番号'!$C$4:$C$55,'工種番号'!$D$4:$D$55))</f>
      </c>
      <c r="T164" s="113"/>
      <c r="U164" s="114"/>
      <c r="V164" s="115"/>
      <c r="W164" s="33"/>
      <c r="X164" s="3"/>
    </row>
    <row r="165" spans="1:24" ht="21.75" customHeight="1">
      <c r="A165" s="11">
        <f t="shared" si="13"/>
        <v>0</v>
      </c>
      <c r="B165" s="2"/>
      <c r="C165" s="18"/>
      <c r="D165" s="49">
        <f>IF(ISNUMBER(C165),LOOKUP(C165,'工種番号'!$C$4:$C$55,'工種番号'!$D$4:$D$55),"")</f>
      </c>
      <c r="E165" s="55"/>
      <c r="F165" s="107"/>
      <c r="G165" s="108"/>
      <c r="H165" s="108"/>
      <c r="I165" s="109"/>
      <c r="J165" s="84"/>
      <c r="K165" s="29"/>
      <c r="L165" s="31"/>
      <c r="M165" s="53"/>
      <c r="N165" s="110">
        <f t="shared" si="14"/>
      </c>
      <c r="O165" s="111"/>
      <c r="P165" s="66"/>
      <c r="Q165" s="67"/>
      <c r="R165" s="40"/>
      <c r="S165" s="112">
        <f>IF(R165="","",LOOKUP(R165,'工種番号'!$C$4:$C$55,'工種番号'!$D$4:$D$55))</f>
      </c>
      <c r="T165" s="113"/>
      <c r="U165" s="114"/>
      <c r="V165" s="115"/>
      <c r="W165" s="33"/>
      <c r="X165" s="3"/>
    </row>
    <row r="166" spans="1:24" ht="21.75" customHeight="1">
      <c r="A166" s="11">
        <f t="shared" si="13"/>
        <v>0</v>
      </c>
      <c r="B166" s="2"/>
      <c r="C166" s="18"/>
      <c r="D166" s="49">
        <f>IF(ISNUMBER(C166),LOOKUP(C166,'工種番号'!$C$4:$C$55,'工種番号'!$D$4:$D$55),"")</f>
      </c>
      <c r="E166" s="55"/>
      <c r="F166" s="107"/>
      <c r="G166" s="108"/>
      <c r="H166" s="108"/>
      <c r="I166" s="109"/>
      <c r="J166" s="84"/>
      <c r="K166" s="29"/>
      <c r="L166" s="31"/>
      <c r="M166" s="53"/>
      <c r="N166" s="110">
        <f t="shared" si="14"/>
      </c>
      <c r="O166" s="111"/>
      <c r="P166" s="66"/>
      <c r="Q166" s="67"/>
      <c r="R166" s="40"/>
      <c r="S166" s="112">
        <f>IF(R166="","",LOOKUP(R166,'工種番号'!$C$4:$C$55,'工種番号'!$D$4:$D$55))</f>
      </c>
      <c r="T166" s="113"/>
      <c r="U166" s="114"/>
      <c r="V166" s="115"/>
      <c r="W166" s="33"/>
      <c r="X166" s="3"/>
    </row>
    <row r="167" spans="1:24" ht="21.75" customHeight="1">
      <c r="A167" s="11">
        <f t="shared" si="13"/>
        <v>0</v>
      </c>
      <c r="B167" s="2"/>
      <c r="C167" s="27"/>
      <c r="D167" s="49">
        <f>IF(ISNUMBER(C167),LOOKUP(C167,'工種番号'!$C$4:$C$55,'工種番号'!$D$4:$D$55),"")</f>
      </c>
      <c r="E167" s="55"/>
      <c r="F167" s="107"/>
      <c r="G167" s="108"/>
      <c r="H167" s="108"/>
      <c r="I167" s="109"/>
      <c r="J167" s="84"/>
      <c r="K167" s="29"/>
      <c r="L167" s="31"/>
      <c r="M167" s="53"/>
      <c r="N167" s="110">
        <f t="shared" si="14"/>
      </c>
      <c r="O167" s="111"/>
      <c r="P167" s="66"/>
      <c r="Q167" s="67"/>
      <c r="R167" s="40"/>
      <c r="S167" s="112">
        <f>IF(R167="","",LOOKUP(R167,'工種番号'!$C$4:$C$55,'工種番号'!$D$4:$D$55))</f>
      </c>
      <c r="T167" s="113"/>
      <c r="U167" s="114"/>
      <c r="V167" s="115"/>
      <c r="W167" s="33"/>
      <c r="X167" s="3"/>
    </row>
    <row r="168" spans="1:24" ht="21.75" customHeight="1">
      <c r="A168" s="11">
        <f t="shared" si="13"/>
        <v>0</v>
      </c>
      <c r="B168" s="2"/>
      <c r="C168" s="27"/>
      <c r="D168" s="49">
        <f>IF(ISNUMBER(C168),LOOKUP(C168,'工種番号'!$C$4:$C$55,'工種番号'!$D$4:$D$55),"")</f>
      </c>
      <c r="E168" s="55"/>
      <c r="F168" s="107"/>
      <c r="G168" s="108"/>
      <c r="H168" s="108"/>
      <c r="I168" s="109"/>
      <c r="J168" s="84"/>
      <c r="K168" s="29"/>
      <c r="L168" s="31"/>
      <c r="M168" s="53"/>
      <c r="N168" s="110">
        <f t="shared" si="14"/>
      </c>
      <c r="O168" s="111"/>
      <c r="P168" s="66"/>
      <c r="Q168" s="67"/>
      <c r="R168" s="40"/>
      <c r="S168" s="112">
        <f>IF(R168="","",LOOKUP(R168,'工種番号'!$C$4:$C$55,'工種番号'!$D$4:$D$55))</f>
      </c>
      <c r="T168" s="113"/>
      <c r="U168" s="114"/>
      <c r="V168" s="115"/>
      <c r="W168" s="33"/>
      <c r="X168" s="3"/>
    </row>
    <row r="169" spans="1:24" ht="21.75" customHeight="1">
      <c r="A169" s="11">
        <f t="shared" si="13"/>
        <v>0</v>
      </c>
      <c r="B169" s="2"/>
      <c r="C169" s="27"/>
      <c r="D169" s="49">
        <f>IF(ISNUMBER(C169),LOOKUP(C169,'工種番号'!$C$4:$C$55,'工種番号'!$D$4:$D$55),"")</f>
      </c>
      <c r="E169" s="55"/>
      <c r="F169" s="107"/>
      <c r="G169" s="108"/>
      <c r="H169" s="108"/>
      <c r="I169" s="109"/>
      <c r="J169" s="84"/>
      <c r="K169" s="29"/>
      <c r="L169" s="31"/>
      <c r="M169" s="53"/>
      <c r="N169" s="110">
        <f t="shared" si="14"/>
      </c>
      <c r="O169" s="111"/>
      <c r="P169" s="66"/>
      <c r="Q169" s="67"/>
      <c r="R169" s="40"/>
      <c r="S169" s="112">
        <f>IF(R169="","",LOOKUP(R169,'工種番号'!$C$4:$C$55,'工種番号'!$D$4:$D$55))</f>
      </c>
      <c r="T169" s="113"/>
      <c r="U169" s="114"/>
      <c r="V169" s="115"/>
      <c r="W169" s="33"/>
      <c r="X169" s="3"/>
    </row>
    <row r="170" spans="1:24" ht="21.75" customHeight="1">
      <c r="A170" s="11">
        <f t="shared" si="13"/>
        <v>0</v>
      </c>
      <c r="B170" s="2"/>
      <c r="C170" s="27"/>
      <c r="D170" s="49">
        <f>IF(ISNUMBER(C170),LOOKUP(C170,'工種番号'!$C$4:$C$55,'工種番号'!$D$4:$D$55),"")</f>
      </c>
      <c r="E170" s="55"/>
      <c r="F170" s="107"/>
      <c r="G170" s="108"/>
      <c r="H170" s="108"/>
      <c r="I170" s="109"/>
      <c r="J170" s="84"/>
      <c r="K170" s="29"/>
      <c r="L170" s="31"/>
      <c r="M170" s="53"/>
      <c r="N170" s="110">
        <f t="shared" si="14"/>
      </c>
      <c r="O170" s="111"/>
      <c r="P170" s="66"/>
      <c r="Q170" s="67"/>
      <c r="R170" s="40"/>
      <c r="S170" s="112">
        <f>IF(R170="","",LOOKUP(R170,'工種番号'!$C$4:$C$55,'工種番号'!$D$4:$D$55))</f>
      </c>
      <c r="T170" s="113"/>
      <c r="U170" s="114"/>
      <c r="V170" s="115"/>
      <c r="W170" s="33"/>
      <c r="X170" s="3"/>
    </row>
    <row r="171" spans="1:24" ht="21.75" customHeight="1">
      <c r="A171" s="11">
        <f t="shared" si="13"/>
        <v>0</v>
      </c>
      <c r="B171" s="2"/>
      <c r="C171" s="27"/>
      <c r="D171" s="49">
        <f>IF(ISNUMBER(C171),LOOKUP(C171,'工種番号'!$C$4:$C$55,'工種番号'!$D$4:$D$55),"")</f>
      </c>
      <c r="E171" s="55"/>
      <c r="F171" s="107"/>
      <c r="G171" s="108"/>
      <c r="H171" s="108"/>
      <c r="I171" s="109"/>
      <c r="J171" s="84"/>
      <c r="K171" s="29"/>
      <c r="L171" s="31"/>
      <c r="M171" s="53"/>
      <c r="N171" s="110">
        <f t="shared" si="14"/>
      </c>
      <c r="O171" s="111"/>
      <c r="P171" s="66"/>
      <c r="Q171" s="67"/>
      <c r="R171" s="40"/>
      <c r="S171" s="112">
        <f>IF(R171="","",LOOKUP(R171,'工種番号'!$C$4:$C$55,'工種番号'!$D$4:$D$55))</f>
      </c>
      <c r="T171" s="113"/>
      <c r="U171" s="114"/>
      <c r="V171" s="115"/>
      <c r="W171" s="33"/>
      <c r="X171" s="3"/>
    </row>
    <row r="172" spans="1:24" ht="21.75" customHeight="1">
      <c r="A172" s="11">
        <f t="shared" si="13"/>
        <v>0</v>
      </c>
      <c r="B172" s="2"/>
      <c r="C172" s="18"/>
      <c r="D172" s="49">
        <f>IF(ISNUMBER(C172),LOOKUP(C172,'工種番号'!$C$4:$C$55,'工種番号'!$D$4:$D$55),"")</f>
      </c>
      <c r="E172" s="55"/>
      <c r="F172" s="107"/>
      <c r="G172" s="108"/>
      <c r="H172" s="108"/>
      <c r="I172" s="109"/>
      <c r="J172" s="84"/>
      <c r="K172" s="29"/>
      <c r="L172" s="31"/>
      <c r="M172" s="53"/>
      <c r="N172" s="110">
        <f t="shared" si="14"/>
      </c>
      <c r="O172" s="111"/>
      <c r="P172" s="66"/>
      <c r="Q172" s="67"/>
      <c r="R172" s="40"/>
      <c r="S172" s="112">
        <f>IF(R172="","",LOOKUP(R172,'工種番号'!$C$4:$C$55,'工種番号'!$D$4:$D$55))</f>
      </c>
      <c r="T172" s="113"/>
      <c r="U172" s="114"/>
      <c r="V172" s="115"/>
      <c r="W172" s="33"/>
      <c r="X172" s="3"/>
    </row>
    <row r="173" spans="1:24" ht="21.75" customHeight="1">
      <c r="A173" s="11">
        <f t="shared" si="13"/>
        <v>0</v>
      </c>
      <c r="B173" s="2"/>
      <c r="C173" s="18"/>
      <c r="D173" s="49">
        <f>IF(ISNUMBER(C173),LOOKUP(C173,'工種番号'!$C$4:$C$55,'工種番号'!$D$4:$D$55),"")</f>
      </c>
      <c r="E173" s="55"/>
      <c r="F173" s="107"/>
      <c r="G173" s="108"/>
      <c r="H173" s="108"/>
      <c r="I173" s="109"/>
      <c r="J173" s="84"/>
      <c r="K173" s="29"/>
      <c r="L173" s="31"/>
      <c r="M173" s="53"/>
      <c r="N173" s="110">
        <f t="shared" si="14"/>
      </c>
      <c r="O173" s="111"/>
      <c r="P173" s="66"/>
      <c r="Q173" s="67"/>
      <c r="R173" s="40"/>
      <c r="S173" s="112">
        <f>IF(R173="","",LOOKUP(R173,'工種番号'!$C$4:$C$55,'工種番号'!$D$4:$D$55))</f>
      </c>
      <c r="T173" s="113"/>
      <c r="U173" s="114"/>
      <c r="V173" s="115"/>
      <c r="W173" s="33"/>
      <c r="X173" s="3"/>
    </row>
    <row r="174" spans="1:24" ht="21.75" customHeight="1">
      <c r="A174" s="11">
        <f t="shared" si="13"/>
        <v>0</v>
      </c>
      <c r="B174" s="2"/>
      <c r="C174" s="18"/>
      <c r="D174" s="49">
        <f>IF(ISNUMBER(C174),LOOKUP(C174,'工種番号'!$C$4:$C$55,'工種番号'!$D$4:$D$55),"")</f>
      </c>
      <c r="E174" s="55"/>
      <c r="F174" s="107"/>
      <c r="G174" s="108"/>
      <c r="H174" s="108"/>
      <c r="I174" s="109"/>
      <c r="J174" s="84"/>
      <c r="K174" s="29"/>
      <c r="L174" s="31"/>
      <c r="M174" s="53"/>
      <c r="N174" s="110">
        <f t="shared" si="14"/>
      </c>
      <c r="O174" s="111"/>
      <c r="P174" s="66"/>
      <c r="Q174" s="67"/>
      <c r="R174" s="40"/>
      <c r="S174" s="112">
        <f>IF(R174="","",LOOKUP(R174,'工種番号'!$C$4:$C$55,'工種番号'!$D$4:$D$55))</f>
      </c>
      <c r="T174" s="113"/>
      <c r="U174" s="114"/>
      <c r="V174" s="115"/>
      <c r="W174" s="33"/>
      <c r="X174" s="3"/>
    </row>
    <row r="175" spans="1:24" ht="21.75" customHeight="1">
      <c r="A175" s="11">
        <f t="shared" si="13"/>
        <v>0</v>
      </c>
      <c r="B175" s="2"/>
      <c r="C175" s="27"/>
      <c r="D175" s="49">
        <f>IF(ISNUMBER(C175),LOOKUP(C175,'工種番号'!$C$4:$C$55,'工種番号'!$D$4:$D$55),"")</f>
      </c>
      <c r="E175" s="55"/>
      <c r="F175" s="107"/>
      <c r="G175" s="108"/>
      <c r="H175" s="108"/>
      <c r="I175" s="109"/>
      <c r="J175" s="84"/>
      <c r="K175" s="29"/>
      <c r="L175" s="31"/>
      <c r="M175" s="53"/>
      <c r="N175" s="110">
        <f t="shared" si="14"/>
      </c>
      <c r="O175" s="111"/>
      <c r="P175" s="66"/>
      <c r="Q175" s="67"/>
      <c r="R175" s="40"/>
      <c r="S175" s="112">
        <f>IF(R175="","",LOOKUP(R175,'工種番号'!$C$4:$C$55,'工種番号'!$D$4:$D$55))</f>
      </c>
      <c r="T175" s="113"/>
      <c r="U175" s="114"/>
      <c r="V175" s="115"/>
      <c r="W175" s="33"/>
      <c r="X175" s="3"/>
    </row>
    <row r="176" spans="1:24" ht="21.75" customHeight="1">
      <c r="A176" s="11">
        <f t="shared" si="13"/>
        <v>0</v>
      </c>
      <c r="B176" s="2"/>
      <c r="C176" s="27"/>
      <c r="D176" s="49">
        <f>IF(ISNUMBER(C176),LOOKUP(C176,'工種番号'!$C$4:$C$55,'工種番号'!$D$4:$D$55),"")</f>
      </c>
      <c r="E176" s="55"/>
      <c r="F176" s="107"/>
      <c r="G176" s="108"/>
      <c r="H176" s="108"/>
      <c r="I176" s="109"/>
      <c r="J176" s="84"/>
      <c r="K176" s="29"/>
      <c r="L176" s="31"/>
      <c r="M176" s="53"/>
      <c r="N176" s="110">
        <f t="shared" si="14"/>
      </c>
      <c r="O176" s="111"/>
      <c r="P176" s="66"/>
      <c r="Q176" s="67"/>
      <c r="R176" s="40"/>
      <c r="S176" s="112">
        <f>IF(R176="","",LOOKUP(R176,'工種番号'!$C$4:$C$55,'工種番号'!$D$4:$D$55))</f>
      </c>
      <c r="T176" s="113"/>
      <c r="U176" s="114"/>
      <c r="V176" s="115"/>
      <c r="W176" s="33"/>
      <c r="X176" s="3"/>
    </row>
    <row r="177" spans="1:24" ht="21.75" customHeight="1" thickBot="1">
      <c r="A177" s="11">
        <f t="shared" si="13"/>
        <v>0</v>
      </c>
      <c r="B177" s="2"/>
      <c r="C177" s="18"/>
      <c r="D177" s="49">
        <f>IF(ISNUMBER(C177),LOOKUP(C177,'工種番号'!$C$4:$C$55,'工種番号'!$D$4:$D$55),"")</f>
      </c>
      <c r="E177" s="55"/>
      <c r="F177" s="107"/>
      <c r="G177" s="108"/>
      <c r="H177" s="108"/>
      <c r="I177" s="109"/>
      <c r="J177" s="84"/>
      <c r="K177" s="29"/>
      <c r="L177" s="31"/>
      <c r="M177" s="53"/>
      <c r="N177" s="110">
        <f t="shared" si="14"/>
      </c>
      <c r="O177" s="111"/>
      <c r="P177" s="66"/>
      <c r="Q177" s="67"/>
      <c r="R177" s="41"/>
      <c r="S177" s="116">
        <f>IF(R177="","",LOOKUP(R177,'工種番号'!$C$4:$C$55,'工種番号'!$D$4:$D$55))</f>
      </c>
      <c r="T177" s="117"/>
      <c r="U177" s="118"/>
      <c r="V177" s="119"/>
      <c r="W177" s="34"/>
      <c r="X177" s="3"/>
    </row>
    <row r="178" spans="1:24" ht="21.75" customHeight="1">
      <c r="A178" s="11"/>
      <c r="B178" s="2"/>
      <c r="C178" s="120" t="s">
        <v>10</v>
      </c>
      <c r="D178" s="121"/>
      <c r="E178" s="37" t="s">
        <v>15</v>
      </c>
      <c r="F178" s="120" t="s">
        <v>16</v>
      </c>
      <c r="G178" s="122"/>
      <c r="H178" s="122"/>
      <c r="I178" s="122"/>
      <c r="J178" s="83"/>
      <c r="K178" s="37" t="s">
        <v>17</v>
      </c>
      <c r="L178" s="37" t="s">
        <v>18</v>
      </c>
      <c r="M178" s="54" t="s">
        <v>19</v>
      </c>
      <c r="N178" s="123" t="s">
        <v>20</v>
      </c>
      <c r="O178" s="124"/>
      <c r="P178" s="68"/>
      <c r="Q178" s="67"/>
      <c r="R178" s="125" t="s">
        <v>21</v>
      </c>
      <c r="S178" s="126"/>
      <c r="T178" s="126"/>
      <c r="U178" s="127" t="s">
        <v>22</v>
      </c>
      <c r="V178" s="127"/>
      <c r="W178" s="128"/>
      <c r="X178" s="3"/>
    </row>
    <row r="179" spans="1:24" ht="21.75" customHeight="1">
      <c r="A179" s="11">
        <f t="shared" si="13"/>
        <v>0</v>
      </c>
      <c r="B179" s="2"/>
      <c r="C179" s="18"/>
      <c r="D179" s="48">
        <f>IF(ISNUMBER(C179),LOOKUP(C179,'工種番号'!$C$4:$C$55,'工種番号'!$D$4:$D$55),"")</f>
      </c>
      <c r="E179" s="55"/>
      <c r="F179" s="107"/>
      <c r="G179" s="108"/>
      <c r="H179" s="108"/>
      <c r="I179" s="109"/>
      <c r="J179" s="84"/>
      <c r="K179" s="29"/>
      <c r="L179" s="31"/>
      <c r="M179" s="53"/>
      <c r="N179" s="110">
        <f aca="true" t="shared" si="15" ref="N179:N201">IF(ISBLANK(M179),"",ROUND(K179*M179,0))</f>
      </c>
      <c r="O179" s="111"/>
      <c r="P179" s="66"/>
      <c r="Q179" s="67"/>
      <c r="R179" s="38"/>
      <c r="S179" s="112">
        <f>IF(R179="","",LOOKUP(R179,'工種番号'!$C$4:$C$55,'工種番号'!$D$4:$D$55))</f>
      </c>
      <c r="T179" s="113"/>
      <c r="U179" s="114"/>
      <c r="V179" s="115"/>
      <c r="W179" s="33"/>
      <c r="X179" s="3"/>
    </row>
    <row r="180" spans="1:24" ht="21.75" customHeight="1">
      <c r="A180" s="11">
        <f t="shared" si="13"/>
        <v>0</v>
      </c>
      <c r="B180" s="2"/>
      <c r="C180" s="27"/>
      <c r="D180" s="49">
        <f>IF(ISNUMBER(C180),LOOKUP(C180,'工種番号'!$C$4:$C$55,'工種番号'!$D$4:$D$55),"")</f>
      </c>
      <c r="E180" s="55"/>
      <c r="F180" s="107"/>
      <c r="G180" s="108"/>
      <c r="H180" s="108"/>
      <c r="I180" s="109"/>
      <c r="J180" s="84"/>
      <c r="K180" s="29"/>
      <c r="L180" s="31"/>
      <c r="M180" s="53"/>
      <c r="N180" s="110">
        <f t="shared" si="15"/>
      </c>
      <c r="O180" s="111"/>
      <c r="P180" s="66"/>
      <c r="Q180" s="67"/>
      <c r="R180" s="38"/>
      <c r="S180" s="112">
        <f>IF(R180="","",LOOKUP(R180,'工種番号'!$C$4:$C$55,'工種番号'!$D$4:$D$55))</f>
      </c>
      <c r="T180" s="113"/>
      <c r="U180" s="114"/>
      <c r="V180" s="115"/>
      <c r="W180" s="33"/>
      <c r="X180" s="3"/>
    </row>
    <row r="181" spans="1:24" ht="21.75" customHeight="1">
      <c r="A181" s="11">
        <f t="shared" si="13"/>
        <v>0</v>
      </c>
      <c r="B181" s="2"/>
      <c r="C181" s="27"/>
      <c r="D181" s="49">
        <f>IF(ISNUMBER(C181),LOOKUP(C181,'工種番号'!$C$4:$C$55,'工種番号'!$D$4:$D$55),"")</f>
      </c>
      <c r="E181" s="55"/>
      <c r="F181" s="107"/>
      <c r="G181" s="108"/>
      <c r="H181" s="108"/>
      <c r="I181" s="109"/>
      <c r="J181" s="84"/>
      <c r="K181" s="29"/>
      <c r="L181" s="31"/>
      <c r="M181" s="53"/>
      <c r="N181" s="110">
        <f t="shared" si="15"/>
      </c>
      <c r="O181" s="111"/>
      <c r="P181" s="66"/>
      <c r="Q181" s="67"/>
      <c r="R181" s="38"/>
      <c r="S181" s="112">
        <f>IF(R181="","",LOOKUP(R181,'工種番号'!$C$4:$C$55,'工種番号'!$D$4:$D$55))</f>
      </c>
      <c r="T181" s="113"/>
      <c r="U181" s="114"/>
      <c r="V181" s="115"/>
      <c r="W181" s="33"/>
      <c r="X181" s="3"/>
    </row>
    <row r="182" spans="1:24" ht="21.75" customHeight="1">
      <c r="A182" s="11">
        <f t="shared" si="13"/>
        <v>0</v>
      </c>
      <c r="B182" s="2"/>
      <c r="C182" s="27"/>
      <c r="D182" s="49">
        <f>IF(ISNUMBER(C182),LOOKUP(C182,'工種番号'!$C$4:$C$55,'工種番号'!$D$4:$D$55),"")</f>
      </c>
      <c r="E182" s="55"/>
      <c r="F182" s="107"/>
      <c r="G182" s="108"/>
      <c r="H182" s="108"/>
      <c r="I182" s="109"/>
      <c r="J182" s="84"/>
      <c r="K182" s="29"/>
      <c r="L182" s="31"/>
      <c r="M182" s="53"/>
      <c r="N182" s="110">
        <f t="shared" si="15"/>
      </c>
      <c r="O182" s="111"/>
      <c r="P182" s="66"/>
      <c r="Q182" s="67"/>
      <c r="R182" s="39"/>
      <c r="S182" s="112">
        <f>IF(R182="","",LOOKUP(R182,'工種番号'!$C$4:$C$55,'工種番号'!$D$4:$D$55))</f>
      </c>
      <c r="T182" s="113"/>
      <c r="U182" s="114"/>
      <c r="V182" s="115"/>
      <c r="W182" s="33"/>
      <c r="X182" s="3"/>
    </row>
    <row r="183" spans="1:24" ht="21.75" customHeight="1">
      <c r="A183" s="11">
        <f t="shared" si="13"/>
        <v>0</v>
      </c>
      <c r="B183" s="2"/>
      <c r="C183" s="27"/>
      <c r="D183" s="49">
        <f>IF(ISNUMBER(C183),LOOKUP(C183,'工種番号'!$C$4:$C$55,'工種番号'!$D$4:$D$55),"")</f>
      </c>
      <c r="E183" s="55"/>
      <c r="F183" s="107"/>
      <c r="G183" s="108"/>
      <c r="H183" s="108"/>
      <c r="I183" s="109"/>
      <c r="J183" s="84"/>
      <c r="K183" s="29"/>
      <c r="L183" s="31"/>
      <c r="M183" s="53"/>
      <c r="N183" s="110">
        <f t="shared" si="15"/>
      </c>
      <c r="O183" s="111"/>
      <c r="P183" s="66"/>
      <c r="Q183" s="67"/>
      <c r="R183" s="39"/>
      <c r="S183" s="112">
        <f>IF(R183="","",LOOKUP(R183,'工種番号'!$C$4:$C$55,'工種番号'!$D$4:$D$55))</f>
      </c>
      <c r="T183" s="113"/>
      <c r="U183" s="114"/>
      <c r="V183" s="115"/>
      <c r="W183" s="33"/>
      <c r="X183" s="3"/>
    </row>
    <row r="184" spans="1:24" ht="21.75" customHeight="1">
      <c r="A184" s="11">
        <f t="shared" si="13"/>
        <v>0</v>
      </c>
      <c r="B184" s="2"/>
      <c r="C184" s="18"/>
      <c r="D184" s="49">
        <f>IF(ISNUMBER(C184),LOOKUP(C184,'工種番号'!$C$4:$C$55,'工種番号'!$D$4:$D$55),"")</f>
      </c>
      <c r="E184" s="55"/>
      <c r="F184" s="107"/>
      <c r="G184" s="108"/>
      <c r="H184" s="108"/>
      <c r="I184" s="109"/>
      <c r="J184" s="84"/>
      <c r="K184" s="29"/>
      <c r="L184" s="31"/>
      <c r="M184" s="53"/>
      <c r="N184" s="110">
        <f t="shared" si="15"/>
      </c>
      <c r="O184" s="111"/>
      <c r="P184" s="66"/>
      <c r="Q184" s="67"/>
      <c r="R184" s="39"/>
      <c r="S184" s="112">
        <f>IF(R184="","",LOOKUP(R184,'工種番号'!$C$4:$C$55,'工種番号'!$D$4:$D$55))</f>
      </c>
      <c r="T184" s="113"/>
      <c r="U184" s="114"/>
      <c r="V184" s="115"/>
      <c r="W184" s="33"/>
      <c r="X184" s="3"/>
    </row>
    <row r="185" spans="1:24" ht="21.75" customHeight="1">
      <c r="A185" s="11">
        <f t="shared" si="13"/>
        <v>0</v>
      </c>
      <c r="B185" s="2"/>
      <c r="C185" s="27"/>
      <c r="D185" s="49">
        <f>IF(ISNUMBER(C185),LOOKUP(C185,'工種番号'!$C$4:$C$55,'工種番号'!$D$4:$D$55),"")</f>
      </c>
      <c r="E185" s="55"/>
      <c r="F185" s="107"/>
      <c r="G185" s="108"/>
      <c r="H185" s="108"/>
      <c r="I185" s="109"/>
      <c r="J185" s="84"/>
      <c r="K185" s="29"/>
      <c r="L185" s="31"/>
      <c r="M185" s="53"/>
      <c r="N185" s="110">
        <f t="shared" si="15"/>
      </c>
      <c r="O185" s="111"/>
      <c r="P185" s="66"/>
      <c r="Q185" s="67"/>
      <c r="R185" s="39"/>
      <c r="S185" s="112">
        <f>IF(R185="","",LOOKUP(R185,'工種番号'!$C$4:$C$55,'工種番号'!$D$4:$D$55))</f>
      </c>
      <c r="T185" s="113"/>
      <c r="U185" s="114"/>
      <c r="V185" s="115"/>
      <c r="W185" s="33"/>
      <c r="X185" s="3"/>
    </row>
    <row r="186" spans="1:24" ht="21.75" customHeight="1">
      <c r="A186" s="11">
        <f t="shared" si="13"/>
        <v>0</v>
      </c>
      <c r="B186" s="2"/>
      <c r="C186" s="27"/>
      <c r="D186" s="49">
        <f>IF(ISNUMBER(C186),LOOKUP(C186,'工種番号'!$C$4:$C$55,'工種番号'!$D$4:$D$55),"")</f>
      </c>
      <c r="E186" s="55"/>
      <c r="F186" s="107"/>
      <c r="G186" s="108"/>
      <c r="H186" s="108"/>
      <c r="I186" s="109"/>
      <c r="J186" s="84"/>
      <c r="K186" s="29"/>
      <c r="L186" s="31"/>
      <c r="M186" s="53"/>
      <c r="N186" s="110">
        <f t="shared" si="15"/>
      </c>
      <c r="O186" s="111"/>
      <c r="P186" s="66"/>
      <c r="Q186" s="67"/>
      <c r="R186" s="39"/>
      <c r="S186" s="112">
        <f>IF(R186="","",LOOKUP(R186,'工種番号'!$C$4:$C$55,'工種番号'!$D$4:$D$55))</f>
      </c>
      <c r="T186" s="113"/>
      <c r="U186" s="114"/>
      <c r="V186" s="115"/>
      <c r="W186" s="33"/>
      <c r="X186" s="3"/>
    </row>
    <row r="187" spans="1:24" ht="21.75" customHeight="1">
      <c r="A187" s="11">
        <f t="shared" si="13"/>
        <v>0</v>
      </c>
      <c r="B187" s="2"/>
      <c r="C187" s="27"/>
      <c r="D187" s="49">
        <f>IF(ISNUMBER(C187),LOOKUP(C187,'工種番号'!$C$4:$C$55,'工種番号'!$D$4:$D$55),"")</f>
      </c>
      <c r="E187" s="55"/>
      <c r="F187" s="107"/>
      <c r="G187" s="108"/>
      <c r="H187" s="108"/>
      <c r="I187" s="109"/>
      <c r="J187" s="84"/>
      <c r="K187" s="29"/>
      <c r="L187" s="31"/>
      <c r="M187" s="53"/>
      <c r="N187" s="110">
        <f t="shared" si="15"/>
      </c>
      <c r="O187" s="111"/>
      <c r="P187" s="66"/>
      <c r="Q187" s="67"/>
      <c r="R187" s="39"/>
      <c r="S187" s="112">
        <f>IF(R187="","",LOOKUP(R187,'工種番号'!$C$4:$C$55,'工種番号'!$D$4:$D$55))</f>
      </c>
      <c r="T187" s="113"/>
      <c r="U187" s="114"/>
      <c r="V187" s="115"/>
      <c r="W187" s="33"/>
      <c r="X187" s="3"/>
    </row>
    <row r="188" spans="1:24" ht="21.75" customHeight="1">
      <c r="A188" s="11">
        <f t="shared" si="13"/>
        <v>0</v>
      </c>
      <c r="B188" s="2"/>
      <c r="C188" s="27"/>
      <c r="D188" s="49">
        <f>IF(ISNUMBER(C188),LOOKUP(C188,'工種番号'!$C$4:$C$55,'工種番号'!$D$4:$D$55),"")</f>
      </c>
      <c r="E188" s="55"/>
      <c r="F188" s="107"/>
      <c r="G188" s="108"/>
      <c r="H188" s="108"/>
      <c r="I188" s="109"/>
      <c r="J188" s="84"/>
      <c r="K188" s="29"/>
      <c r="L188" s="31"/>
      <c r="M188" s="53"/>
      <c r="N188" s="110">
        <f t="shared" si="15"/>
      </c>
      <c r="O188" s="111"/>
      <c r="P188" s="66"/>
      <c r="Q188" s="67"/>
      <c r="R188" s="40"/>
      <c r="S188" s="112">
        <f>IF(R188="","",LOOKUP(R188,'工種番号'!$C$4:$C$55,'工種番号'!$D$4:$D$55))</f>
      </c>
      <c r="T188" s="113"/>
      <c r="U188" s="114"/>
      <c r="V188" s="115"/>
      <c r="W188" s="33"/>
      <c r="X188" s="3"/>
    </row>
    <row r="189" spans="1:24" ht="21.75" customHeight="1">
      <c r="A189" s="11">
        <f t="shared" si="13"/>
        <v>0</v>
      </c>
      <c r="B189" s="2"/>
      <c r="C189" s="18"/>
      <c r="D189" s="49">
        <f>IF(ISNUMBER(C189),LOOKUP(C189,'工種番号'!$C$4:$C$55,'工種番号'!$D$4:$D$55),"")</f>
      </c>
      <c r="E189" s="55"/>
      <c r="F189" s="107"/>
      <c r="G189" s="108"/>
      <c r="H189" s="108"/>
      <c r="I189" s="109"/>
      <c r="J189" s="84"/>
      <c r="K189" s="29"/>
      <c r="L189" s="31"/>
      <c r="M189" s="53"/>
      <c r="N189" s="110">
        <f t="shared" si="15"/>
      </c>
      <c r="O189" s="111"/>
      <c r="P189" s="66"/>
      <c r="Q189" s="67"/>
      <c r="R189" s="40"/>
      <c r="S189" s="112">
        <f>IF(R189="","",LOOKUP(R189,'工種番号'!$C$4:$C$55,'工種番号'!$D$4:$D$55))</f>
      </c>
      <c r="T189" s="113"/>
      <c r="U189" s="114"/>
      <c r="V189" s="115"/>
      <c r="W189" s="33"/>
      <c r="X189" s="3"/>
    </row>
    <row r="190" spans="1:24" ht="21.75" customHeight="1">
      <c r="A190" s="11">
        <f t="shared" si="13"/>
        <v>0</v>
      </c>
      <c r="B190" s="2"/>
      <c r="C190" s="18"/>
      <c r="D190" s="49">
        <f>IF(ISNUMBER(C190),LOOKUP(C190,'工種番号'!$C$4:$C$55,'工種番号'!$D$4:$D$55),"")</f>
      </c>
      <c r="E190" s="55"/>
      <c r="F190" s="107"/>
      <c r="G190" s="108"/>
      <c r="H190" s="108"/>
      <c r="I190" s="109"/>
      <c r="J190" s="84"/>
      <c r="K190" s="29"/>
      <c r="L190" s="31"/>
      <c r="M190" s="53"/>
      <c r="N190" s="110">
        <f t="shared" si="15"/>
      </c>
      <c r="O190" s="111"/>
      <c r="P190" s="66"/>
      <c r="Q190" s="67"/>
      <c r="R190" s="40"/>
      <c r="S190" s="112">
        <f>IF(R190="","",LOOKUP(R190,'工種番号'!$C$4:$C$55,'工種番号'!$D$4:$D$55))</f>
      </c>
      <c r="T190" s="113"/>
      <c r="U190" s="114"/>
      <c r="V190" s="115"/>
      <c r="W190" s="33"/>
      <c r="X190" s="3"/>
    </row>
    <row r="191" spans="1:24" ht="21.75" customHeight="1">
      <c r="A191" s="11">
        <f t="shared" si="13"/>
        <v>0</v>
      </c>
      <c r="B191" s="2"/>
      <c r="C191" s="27"/>
      <c r="D191" s="49">
        <f>IF(ISNUMBER(C191),LOOKUP(C191,'工種番号'!$C$4:$C$55,'工種番号'!$D$4:$D$55),"")</f>
      </c>
      <c r="E191" s="55"/>
      <c r="F191" s="107"/>
      <c r="G191" s="108"/>
      <c r="H191" s="108"/>
      <c r="I191" s="109"/>
      <c r="J191" s="84"/>
      <c r="K191" s="29"/>
      <c r="L191" s="31"/>
      <c r="M191" s="53"/>
      <c r="N191" s="110">
        <f t="shared" si="15"/>
      </c>
      <c r="O191" s="111"/>
      <c r="P191" s="66"/>
      <c r="Q191" s="67"/>
      <c r="R191" s="40"/>
      <c r="S191" s="112">
        <f>IF(R191="","",LOOKUP(R191,'工種番号'!$C$4:$C$55,'工種番号'!$D$4:$D$55))</f>
      </c>
      <c r="T191" s="113"/>
      <c r="U191" s="114"/>
      <c r="V191" s="115"/>
      <c r="W191" s="33"/>
      <c r="X191" s="3"/>
    </row>
    <row r="192" spans="1:24" ht="21.75" customHeight="1">
      <c r="A192" s="11">
        <f t="shared" si="13"/>
        <v>0</v>
      </c>
      <c r="B192" s="2"/>
      <c r="C192" s="27"/>
      <c r="D192" s="49">
        <f>IF(ISNUMBER(C192),LOOKUP(C192,'工種番号'!$C$4:$C$55,'工種番号'!$D$4:$D$55),"")</f>
      </c>
      <c r="E192" s="55"/>
      <c r="F192" s="107"/>
      <c r="G192" s="108"/>
      <c r="H192" s="108"/>
      <c r="I192" s="109"/>
      <c r="J192" s="84"/>
      <c r="K192" s="29"/>
      <c r="L192" s="31"/>
      <c r="M192" s="53"/>
      <c r="N192" s="110">
        <f t="shared" si="15"/>
      </c>
      <c r="O192" s="111"/>
      <c r="P192" s="66"/>
      <c r="Q192" s="67"/>
      <c r="R192" s="40"/>
      <c r="S192" s="112">
        <f>IF(R192="","",LOOKUP(R192,'工種番号'!$C$4:$C$55,'工種番号'!$D$4:$D$55))</f>
      </c>
      <c r="T192" s="113"/>
      <c r="U192" s="114"/>
      <c r="V192" s="115"/>
      <c r="W192" s="33"/>
      <c r="X192" s="3"/>
    </row>
    <row r="193" spans="1:24" ht="21.75" customHeight="1">
      <c r="A193" s="11">
        <f t="shared" si="13"/>
        <v>0</v>
      </c>
      <c r="B193" s="2"/>
      <c r="C193" s="27"/>
      <c r="D193" s="49">
        <f>IF(ISNUMBER(C193),LOOKUP(C193,'工種番号'!$C$4:$C$55,'工種番号'!$D$4:$D$55),"")</f>
      </c>
      <c r="E193" s="55"/>
      <c r="F193" s="107"/>
      <c r="G193" s="108"/>
      <c r="H193" s="108"/>
      <c r="I193" s="109"/>
      <c r="J193" s="84"/>
      <c r="K193" s="29"/>
      <c r="L193" s="31"/>
      <c r="M193" s="53"/>
      <c r="N193" s="110">
        <f t="shared" si="15"/>
      </c>
      <c r="O193" s="111"/>
      <c r="P193" s="66"/>
      <c r="Q193" s="67"/>
      <c r="R193" s="40"/>
      <c r="S193" s="112">
        <f>IF(R193="","",LOOKUP(R193,'工種番号'!$C$4:$C$55,'工種番号'!$D$4:$D$55))</f>
      </c>
      <c r="T193" s="113"/>
      <c r="U193" s="114"/>
      <c r="V193" s="115"/>
      <c r="W193" s="33"/>
      <c r="X193" s="3"/>
    </row>
    <row r="194" spans="1:24" ht="21.75" customHeight="1">
      <c r="A194" s="11">
        <f t="shared" si="13"/>
        <v>0</v>
      </c>
      <c r="B194" s="2"/>
      <c r="C194" s="27"/>
      <c r="D194" s="49">
        <f>IF(ISNUMBER(C194),LOOKUP(C194,'工種番号'!$C$4:$C$55,'工種番号'!$D$4:$D$55),"")</f>
      </c>
      <c r="E194" s="55"/>
      <c r="F194" s="107"/>
      <c r="G194" s="108"/>
      <c r="H194" s="108"/>
      <c r="I194" s="109"/>
      <c r="J194" s="84"/>
      <c r="K194" s="29"/>
      <c r="L194" s="31"/>
      <c r="M194" s="53"/>
      <c r="N194" s="110">
        <f t="shared" si="15"/>
      </c>
      <c r="O194" s="111"/>
      <c r="P194" s="66"/>
      <c r="Q194" s="67"/>
      <c r="R194" s="40"/>
      <c r="S194" s="112">
        <f>IF(R194="","",LOOKUP(R194,'工種番号'!$C$4:$C$55,'工種番号'!$D$4:$D$55))</f>
      </c>
      <c r="T194" s="113"/>
      <c r="U194" s="114"/>
      <c r="V194" s="115"/>
      <c r="W194" s="33"/>
      <c r="X194" s="3"/>
    </row>
    <row r="195" spans="1:24" ht="21.75" customHeight="1">
      <c r="A195" s="11">
        <f t="shared" si="13"/>
        <v>0</v>
      </c>
      <c r="B195" s="2"/>
      <c r="C195" s="27"/>
      <c r="D195" s="49">
        <f>IF(ISNUMBER(C195),LOOKUP(C195,'工種番号'!$C$4:$C$55,'工種番号'!$D$4:$D$55),"")</f>
      </c>
      <c r="E195" s="55"/>
      <c r="F195" s="107"/>
      <c r="G195" s="108"/>
      <c r="H195" s="108"/>
      <c r="I195" s="109"/>
      <c r="J195" s="84"/>
      <c r="K195" s="29"/>
      <c r="L195" s="31"/>
      <c r="M195" s="53"/>
      <c r="N195" s="110">
        <f t="shared" si="15"/>
      </c>
      <c r="O195" s="111"/>
      <c r="P195" s="66"/>
      <c r="Q195" s="67"/>
      <c r="R195" s="40"/>
      <c r="S195" s="112">
        <f>IF(R195="","",LOOKUP(R195,'工種番号'!$C$4:$C$55,'工種番号'!$D$4:$D$55))</f>
      </c>
      <c r="T195" s="113"/>
      <c r="U195" s="114"/>
      <c r="V195" s="115"/>
      <c r="W195" s="33"/>
      <c r="X195" s="3"/>
    </row>
    <row r="196" spans="1:24" ht="21.75" customHeight="1">
      <c r="A196" s="11">
        <f t="shared" si="13"/>
        <v>0</v>
      </c>
      <c r="B196" s="2"/>
      <c r="C196" s="18"/>
      <c r="D196" s="49">
        <f>IF(ISNUMBER(C196),LOOKUP(C196,'工種番号'!$C$4:$C$55,'工種番号'!$D$4:$D$55),"")</f>
      </c>
      <c r="E196" s="55"/>
      <c r="F196" s="107"/>
      <c r="G196" s="108"/>
      <c r="H196" s="108"/>
      <c r="I196" s="109"/>
      <c r="J196" s="84"/>
      <c r="K196" s="29"/>
      <c r="L196" s="31"/>
      <c r="M196" s="53"/>
      <c r="N196" s="110">
        <f t="shared" si="15"/>
      </c>
      <c r="O196" s="111"/>
      <c r="P196" s="66"/>
      <c r="Q196" s="67"/>
      <c r="R196" s="40"/>
      <c r="S196" s="112">
        <f>IF(R196="","",LOOKUP(R196,'工種番号'!$C$4:$C$55,'工種番号'!$D$4:$D$55))</f>
      </c>
      <c r="T196" s="113"/>
      <c r="U196" s="114"/>
      <c r="V196" s="115"/>
      <c r="W196" s="33"/>
      <c r="X196" s="3"/>
    </row>
    <row r="197" spans="1:24" ht="21.75" customHeight="1">
      <c r="A197" s="11">
        <f t="shared" si="13"/>
        <v>0</v>
      </c>
      <c r="B197" s="2"/>
      <c r="C197" s="18"/>
      <c r="D197" s="49">
        <f>IF(ISNUMBER(C197),LOOKUP(C197,'工種番号'!$C$4:$C$55,'工種番号'!$D$4:$D$55),"")</f>
      </c>
      <c r="E197" s="55"/>
      <c r="F197" s="107"/>
      <c r="G197" s="108"/>
      <c r="H197" s="108"/>
      <c r="I197" s="109"/>
      <c r="J197" s="84"/>
      <c r="K197" s="29"/>
      <c r="L197" s="31"/>
      <c r="M197" s="53"/>
      <c r="N197" s="110">
        <f t="shared" si="15"/>
      </c>
      <c r="O197" s="111"/>
      <c r="P197" s="66"/>
      <c r="Q197" s="67"/>
      <c r="R197" s="40"/>
      <c r="S197" s="112">
        <f>IF(R197="","",LOOKUP(R197,'工種番号'!$C$4:$C$55,'工種番号'!$D$4:$D$55))</f>
      </c>
      <c r="T197" s="113"/>
      <c r="U197" s="114"/>
      <c r="V197" s="115"/>
      <c r="W197" s="33"/>
      <c r="X197" s="3"/>
    </row>
    <row r="198" spans="1:24" ht="21.75" customHeight="1">
      <c r="A198" s="11">
        <f t="shared" si="13"/>
        <v>0</v>
      </c>
      <c r="B198" s="2"/>
      <c r="C198" s="18"/>
      <c r="D198" s="49">
        <f>IF(ISNUMBER(C198),LOOKUP(C198,'工種番号'!$C$4:$C$55,'工種番号'!$D$4:$D$55),"")</f>
      </c>
      <c r="E198" s="55"/>
      <c r="F198" s="107"/>
      <c r="G198" s="108"/>
      <c r="H198" s="108"/>
      <c r="I198" s="109"/>
      <c r="J198" s="84"/>
      <c r="K198" s="29"/>
      <c r="L198" s="31"/>
      <c r="M198" s="53"/>
      <c r="N198" s="110">
        <f t="shared" si="15"/>
      </c>
      <c r="O198" s="111"/>
      <c r="P198" s="66"/>
      <c r="Q198" s="67"/>
      <c r="R198" s="40"/>
      <c r="S198" s="112">
        <f>IF(R198="","",LOOKUP(R198,'工種番号'!$C$4:$C$55,'工種番号'!$D$4:$D$55))</f>
      </c>
      <c r="T198" s="113"/>
      <c r="U198" s="114"/>
      <c r="V198" s="115"/>
      <c r="W198" s="33"/>
      <c r="X198" s="3"/>
    </row>
    <row r="199" spans="1:24" ht="21.75" customHeight="1">
      <c r="A199" s="11">
        <f t="shared" si="13"/>
        <v>0</v>
      </c>
      <c r="B199" s="2"/>
      <c r="C199" s="27"/>
      <c r="D199" s="49">
        <f>IF(ISNUMBER(C199),LOOKUP(C199,'工種番号'!$C$4:$C$55,'工種番号'!$D$4:$D$55),"")</f>
      </c>
      <c r="E199" s="55"/>
      <c r="F199" s="107"/>
      <c r="G199" s="108"/>
      <c r="H199" s="108"/>
      <c r="I199" s="109"/>
      <c r="J199" s="84"/>
      <c r="K199" s="29"/>
      <c r="L199" s="31"/>
      <c r="M199" s="53"/>
      <c r="N199" s="110">
        <f t="shared" si="15"/>
      </c>
      <c r="O199" s="111"/>
      <c r="P199" s="66"/>
      <c r="Q199" s="67"/>
      <c r="R199" s="40"/>
      <c r="S199" s="112">
        <f>IF(R199="","",LOOKUP(R199,'工種番号'!$C$4:$C$55,'工種番号'!$D$4:$D$55))</f>
      </c>
      <c r="T199" s="113"/>
      <c r="U199" s="114"/>
      <c r="V199" s="115"/>
      <c r="W199" s="33"/>
      <c r="X199" s="3"/>
    </row>
    <row r="200" spans="1:24" ht="21.75" customHeight="1">
      <c r="A200" s="11">
        <f t="shared" si="13"/>
        <v>0</v>
      </c>
      <c r="B200" s="2"/>
      <c r="C200" s="27"/>
      <c r="D200" s="49">
        <f>IF(ISNUMBER(C200),LOOKUP(C200,'工種番号'!$C$4:$C$55,'工種番号'!$D$4:$D$55),"")</f>
      </c>
      <c r="E200" s="55"/>
      <c r="F200" s="107"/>
      <c r="G200" s="108"/>
      <c r="H200" s="108"/>
      <c r="I200" s="109"/>
      <c r="J200" s="84"/>
      <c r="K200" s="29"/>
      <c r="L200" s="31"/>
      <c r="M200" s="53"/>
      <c r="N200" s="110">
        <f t="shared" si="15"/>
      </c>
      <c r="O200" s="111"/>
      <c r="P200" s="66"/>
      <c r="Q200" s="67"/>
      <c r="R200" s="40"/>
      <c r="S200" s="112">
        <f>IF(R200="","",LOOKUP(R200,'工種番号'!$C$4:$C$55,'工種番号'!$D$4:$D$55))</f>
      </c>
      <c r="T200" s="113"/>
      <c r="U200" s="114"/>
      <c r="V200" s="115"/>
      <c r="W200" s="33"/>
      <c r="X200" s="3"/>
    </row>
    <row r="201" spans="1:24" ht="21.75" customHeight="1" thickBot="1">
      <c r="A201" s="11">
        <f t="shared" si="13"/>
        <v>0</v>
      </c>
      <c r="B201" s="2"/>
      <c r="C201" s="18"/>
      <c r="D201" s="49">
        <f>IF(ISNUMBER(C201),LOOKUP(C201,'工種番号'!$C$4:$C$55,'工種番号'!$D$4:$D$55),"")</f>
      </c>
      <c r="E201" s="55"/>
      <c r="F201" s="107"/>
      <c r="G201" s="108"/>
      <c r="H201" s="108"/>
      <c r="I201" s="109"/>
      <c r="J201" s="84"/>
      <c r="K201" s="29"/>
      <c r="L201" s="31"/>
      <c r="M201" s="53"/>
      <c r="N201" s="110">
        <f t="shared" si="15"/>
      </c>
      <c r="O201" s="111"/>
      <c r="P201" s="66"/>
      <c r="Q201" s="67"/>
      <c r="R201" s="41"/>
      <c r="S201" s="116">
        <f>IF(R201="","",LOOKUP(R201,'工種番号'!$C$4:$C$55,'工種番号'!$D$4:$D$55))</f>
      </c>
      <c r="T201" s="117"/>
      <c r="U201" s="118"/>
      <c r="V201" s="119"/>
      <c r="W201" s="34"/>
      <c r="X201" s="3"/>
    </row>
    <row r="202" spans="1:24" ht="21.75" customHeight="1">
      <c r="A202" s="11"/>
      <c r="B202" s="2"/>
      <c r="C202" s="120" t="s">
        <v>10</v>
      </c>
      <c r="D202" s="121"/>
      <c r="E202" s="37" t="s">
        <v>15</v>
      </c>
      <c r="F202" s="120" t="s">
        <v>16</v>
      </c>
      <c r="G202" s="122"/>
      <c r="H202" s="122"/>
      <c r="I202" s="122"/>
      <c r="J202" s="83"/>
      <c r="K202" s="37" t="s">
        <v>17</v>
      </c>
      <c r="L202" s="37" t="s">
        <v>18</v>
      </c>
      <c r="M202" s="54" t="s">
        <v>19</v>
      </c>
      <c r="N202" s="123" t="s">
        <v>20</v>
      </c>
      <c r="O202" s="124"/>
      <c r="P202" s="68"/>
      <c r="Q202" s="67"/>
      <c r="R202" s="125" t="s">
        <v>21</v>
      </c>
      <c r="S202" s="126"/>
      <c r="T202" s="126"/>
      <c r="U202" s="127" t="s">
        <v>22</v>
      </c>
      <c r="V202" s="127"/>
      <c r="W202" s="128"/>
      <c r="X202" s="3"/>
    </row>
    <row r="203" spans="1:24" ht="21.75" customHeight="1">
      <c r="A203" s="11">
        <f t="shared" si="13"/>
        <v>0</v>
      </c>
      <c r="B203" s="2"/>
      <c r="C203" s="18"/>
      <c r="D203" s="48">
        <f>IF(ISNUMBER(C203),LOOKUP(C203,'工種番号'!$C$4:$C$55,'工種番号'!$D$4:$D$55),"")</f>
      </c>
      <c r="E203" s="55"/>
      <c r="F203" s="107"/>
      <c r="G203" s="108"/>
      <c r="H203" s="108"/>
      <c r="I203" s="109"/>
      <c r="J203" s="84"/>
      <c r="K203" s="29"/>
      <c r="L203" s="31"/>
      <c r="M203" s="53"/>
      <c r="N203" s="110">
        <f aca="true" t="shared" si="16" ref="N203:N225">IF(ISBLANK(M203),"",ROUND(K203*M203,0))</f>
      </c>
      <c r="O203" s="111"/>
      <c r="P203" s="66"/>
      <c r="Q203" s="67"/>
      <c r="R203" s="38"/>
      <c r="S203" s="112">
        <f>IF(R203="","",LOOKUP(R203,'工種番号'!$C$4:$C$55,'工種番号'!$D$4:$D$55))</f>
      </c>
      <c r="T203" s="113"/>
      <c r="U203" s="114"/>
      <c r="V203" s="115"/>
      <c r="W203" s="33"/>
      <c r="X203" s="3"/>
    </row>
    <row r="204" spans="1:24" ht="21.75" customHeight="1">
      <c r="A204" s="11">
        <f t="shared" si="13"/>
        <v>0</v>
      </c>
      <c r="B204" s="2"/>
      <c r="C204" s="27"/>
      <c r="D204" s="49">
        <f>IF(ISNUMBER(C204),LOOKUP(C204,'工種番号'!$C$4:$C$55,'工種番号'!$D$4:$D$55),"")</f>
      </c>
      <c r="E204" s="55"/>
      <c r="F204" s="107"/>
      <c r="G204" s="108"/>
      <c r="H204" s="108"/>
      <c r="I204" s="109"/>
      <c r="J204" s="84"/>
      <c r="K204" s="29"/>
      <c r="L204" s="31"/>
      <c r="M204" s="53"/>
      <c r="N204" s="110">
        <f t="shared" si="16"/>
      </c>
      <c r="O204" s="111"/>
      <c r="P204" s="66"/>
      <c r="Q204" s="67"/>
      <c r="R204" s="38"/>
      <c r="S204" s="112">
        <f>IF(R204="","",LOOKUP(R204,'工種番号'!$C$4:$C$55,'工種番号'!$D$4:$D$55))</f>
      </c>
      <c r="T204" s="113"/>
      <c r="U204" s="114"/>
      <c r="V204" s="115"/>
      <c r="W204" s="33"/>
      <c r="X204" s="3"/>
    </row>
    <row r="205" spans="1:24" ht="21.75" customHeight="1">
      <c r="A205" s="11">
        <f t="shared" si="13"/>
        <v>0</v>
      </c>
      <c r="B205" s="2"/>
      <c r="C205" s="27"/>
      <c r="D205" s="49">
        <f>IF(ISNUMBER(C205),LOOKUP(C205,'工種番号'!$C$4:$C$55,'工種番号'!$D$4:$D$55),"")</f>
      </c>
      <c r="E205" s="55"/>
      <c r="F205" s="107"/>
      <c r="G205" s="108"/>
      <c r="H205" s="108"/>
      <c r="I205" s="109"/>
      <c r="J205" s="84"/>
      <c r="K205" s="29"/>
      <c r="L205" s="31"/>
      <c r="M205" s="53"/>
      <c r="N205" s="110">
        <f t="shared" si="16"/>
      </c>
      <c r="O205" s="111"/>
      <c r="P205" s="66"/>
      <c r="Q205" s="67"/>
      <c r="R205" s="38"/>
      <c r="S205" s="112">
        <f>IF(R205="","",LOOKUP(R205,'工種番号'!$C$4:$C$55,'工種番号'!$D$4:$D$55))</f>
      </c>
      <c r="T205" s="113"/>
      <c r="U205" s="114"/>
      <c r="V205" s="115"/>
      <c r="W205" s="33"/>
      <c r="X205" s="3"/>
    </row>
    <row r="206" spans="1:24" ht="21.75" customHeight="1">
      <c r="A206" s="11">
        <f t="shared" si="13"/>
        <v>0</v>
      </c>
      <c r="B206" s="2"/>
      <c r="C206" s="27"/>
      <c r="D206" s="49">
        <f>IF(ISNUMBER(C206),LOOKUP(C206,'工種番号'!$C$4:$C$55,'工種番号'!$D$4:$D$55),"")</f>
      </c>
      <c r="E206" s="55"/>
      <c r="F206" s="107"/>
      <c r="G206" s="108"/>
      <c r="H206" s="108"/>
      <c r="I206" s="109"/>
      <c r="J206" s="84"/>
      <c r="K206" s="29"/>
      <c r="L206" s="31"/>
      <c r="M206" s="53"/>
      <c r="N206" s="110">
        <f t="shared" si="16"/>
      </c>
      <c r="O206" s="111"/>
      <c r="P206" s="66"/>
      <c r="Q206" s="67"/>
      <c r="R206" s="39"/>
      <c r="S206" s="112">
        <f>IF(R206="","",LOOKUP(R206,'工種番号'!$C$4:$C$55,'工種番号'!$D$4:$D$55))</f>
      </c>
      <c r="T206" s="113"/>
      <c r="U206" s="114"/>
      <c r="V206" s="115"/>
      <c r="W206" s="33"/>
      <c r="X206" s="3"/>
    </row>
    <row r="207" spans="1:24" ht="21.75" customHeight="1">
      <c r="A207" s="11">
        <f t="shared" si="13"/>
        <v>0</v>
      </c>
      <c r="B207" s="2"/>
      <c r="C207" s="27"/>
      <c r="D207" s="49">
        <f>IF(ISNUMBER(C207),LOOKUP(C207,'工種番号'!$C$4:$C$55,'工種番号'!$D$4:$D$55),"")</f>
      </c>
      <c r="E207" s="55"/>
      <c r="F207" s="107"/>
      <c r="G207" s="108"/>
      <c r="H207" s="108"/>
      <c r="I207" s="109"/>
      <c r="J207" s="84"/>
      <c r="K207" s="29"/>
      <c r="L207" s="31"/>
      <c r="M207" s="53"/>
      <c r="N207" s="110">
        <f t="shared" si="16"/>
      </c>
      <c r="O207" s="111"/>
      <c r="P207" s="66"/>
      <c r="Q207" s="67"/>
      <c r="R207" s="39"/>
      <c r="S207" s="112">
        <f>IF(R207="","",LOOKUP(R207,'工種番号'!$C$4:$C$55,'工種番号'!$D$4:$D$55))</f>
      </c>
      <c r="T207" s="113"/>
      <c r="U207" s="114"/>
      <c r="V207" s="115"/>
      <c r="W207" s="33"/>
      <c r="X207" s="3"/>
    </row>
    <row r="208" spans="1:24" ht="21.75" customHeight="1">
      <c r="A208" s="11">
        <f t="shared" si="13"/>
        <v>0</v>
      </c>
      <c r="B208" s="2"/>
      <c r="C208" s="18"/>
      <c r="D208" s="49">
        <f>IF(ISNUMBER(C208),LOOKUP(C208,'工種番号'!$C$4:$C$55,'工種番号'!$D$4:$D$55),"")</f>
      </c>
      <c r="E208" s="55"/>
      <c r="F208" s="107"/>
      <c r="G208" s="108"/>
      <c r="H208" s="108"/>
      <c r="I208" s="109"/>
      <c r="J208" s="84"/>
      <c r="K208" s="29"/>
      <c r="L208" s="31"/>
      <c r="M208" s="53"/>
      <c r="N208" s="110">
        <f t="shared" si="16"/>
      </c>
      <c r="O208" s="111"/>
      <c r="P208" s="66"/>
      <c r="Q208" s="67"/>
      <c r="R208" s="39"/>
      <c r="S208" s="112">
        <f>IF(R208="","",LOOKUP(R208,'工種番号'!$C$4:$C$55,'工種番号'!$D$4:$D$55))</f>
      </c>
      <c r="T208" s="113"/>
      <c r="U208" s="114"/>
      <c r="V208" s="115"/>
      <c r="W208" s="33"/>
      <c r="X208" s="3"/>
    </row>
    <row r="209" spans="1:24" ht="21.75" customHeight="1">
      <c r="A209" s="11">
        <f t="shared" si="13"/>
        <v>0</v>
      </c>
      <c r="B209" s="2"/>
      <c r="C209" s="27"/>
      <c r="D209" s="49">
        <f>IF(ISNUMBER(C209),LOOKUP(C209,'工種番号'!$C$4:$C$55,'工種番号'!$D$4:$D$55),"")</f>
      </c>
      <c r="E209" s="55"/>
      <c r="F209" s="107"/>
      <c r="G209" s="108"/>
      <c r="H209" s="108"/>
      <c r="I209" s="109"/>
      <c r="J209" s="84"/>
      <c r="K209" s="29"/>
      <c r="L209" s="31"/>
      <c r="M209" s="53"/>
      <c r="N209" s="110">
        <f t="shared" si="16"/>
      </c>
      <c r="O209" s="111"/>
      <c r="P209" s="66"/>
      <c r="Q209" s="67"/>
      <c r="R209" s="39"/>
      <c r="S209" s="112">
        <f>IF(R209="","",LOOKUP(R209,'工種番号'!$C$4:$C$55,'工種番号'!$D$4:$D$55))</f>
      </c>
      <c r="T209" s="113"/>
      <c r="U209" s="114"/>
      <c r="V209" s="115"/>
      <c r="W209" s="33"/>
      <c r="X209" s="3"/>
    </row>
    <row r="210" spans="1:24" ht="21.75" customHeight="1">
      <c r="A210" s="11">
        <f t="shared" si="13"/>
        <v>0</v>
      </c>
      <c r="B210" s="2"/>
      <c r="C210" s="27"/>
      <c r="D210" s="49">
        <f>IF(ISNUMBER(C210),LOOKUP(C210,'工種番号'!$C$4:$C$55,'工種番号'!$D$4:$D$55),"")</f>
      </c>
      <c r="E210" s="55"/>
      <c r="F210" s="107"/>
      <c r="G210" s="108"/>
      <c r="H210" s="108"/>
      <c r="I210" s="109"/>
      <c r="J210" s="84"/>
      <c r="K210" s="29"/>
      <c r="L210" s="31"/>
      <c r="M210" s="53"/>
      <c r="N210" s="110">
        <f t="shared" si="16"/>
      </c>
      <c r="O210" s="111"/>
      <c r="P210" s="66"/>
      <c r="Q210" s="67"/>
      <c r="R210" s="39"/>
      <c r="S210" s="112">
        <f>IF(R210="","",LOOKUP(R210,'工種番号'!$C$4:$C$55,'工種番号'!$D$4:$D$55))</f>
      </c>
      <c r="T210" s="113"/>
      <c r="U210" s="114"/>
      <c r="V210" s="115"/>
      <c r="W210" s="33"/>
      <c r="X210" s="3"/>
    </row>
    <row r="211" spans="1:24" ht="21.75" customHeight="1">
      <c r="A211" s="11">
        <f t="shared" si="13"/>
        <v>0</v>
      </c>
      <c r="B211" s="2"/>
      <c r="C211" s="27"/>
      <c r="D211" s="49">
        <f>IF(ISNUMBER(C211),LOOKUP(C211,'工種番号'!$C$4:$C$55,'工種番号'!$D$4:$D$55),"")</f>
      </c>
      <c r="E211" s="55"/>
      <c r="F211" s="107"/>
      <c r="G211" s="108"/>
      <c r="H211" s="108"/>
      <c r="I211" s="109"/>
      <c r="J211" s="84"/>
      <c r="K211" s="29"/>
      <c r="L211" s="31"/>
      <c r="M211" s="53"/>
      <c r="N211" s="110">
        <f t="shared" si="16"/>
      </c>
      <c r="O211" s="111"/>
      <c r="P211" s="66"/>
      <c r="Q211" s="67"/>
      <c r="R211" s="39"/>
      <c r="S211" s="112">
        <f>IF(R211="","",LOOKUP(R211,'工種番号'!$C$4:$C$55,'工種番号'!$D$4:$D$55))</f>
      </c>
      <c r="T211" s="113"/>
      <c r="U211" s="114"/>
      <c r="V211" s="115"/>
      <c r="W211" s="33"/>
      <c r="X211" s="3"/>
    </row>
    <row r="212" spans="1:24" ht="21.75" customHeight="1">
      <c r="A212" s="11">
        <f t="shared" si="13"/>
        <v>0</v>
      </c>
      <c r="B212" s="2"/>
      <c r="C212" s="27"/>
      <c r="D212" s="49">
        <f>IF(ISNUMBER(C212),LOOKUP(C212,'工種番号'!$C$4:$C$55,'工種番号'!$D$4:$D$55),"")</f>
      </c>
      <c r="E212" s="55"/>
      <c r="F212" s="107"/>
      <c r="G212" s="108"/>
      <c r="H212" s="108"/>
      <c r="I212" s="109"/>
      <c r="J212" s="84"/>
      <c r="K212" s="29"/>
      <c r="L212" s="31"/>
      <c r="M212" s="53"/>
      <c r="N212" s="110">
        <f t="shared" si="16"/>
      </c>
      <c r="O212" s="111"/>
      <c r="P212" s="66"/>
      <c r="Q212" s="67"/>
      <c r="R212" s="40"/>
      <c r="S212" s="112">
        <f>IF(R212="","",LOOKUP(R212,'工種番号'!$C$4:$C$55,'工種番号'!$D$4:$D$55))</f>
      </c>
      <c r="T212" s="113"/>
      <c r="U212" s="114"/>
      <c r="V212" s="115"/>
      <c r="W212" s="33"/>
      <c r="X212" s="3"/>
    </row>
    <row r="213" spans="1:24" ht="21.75" customHeight="1">
      <c r="A213" s="11">
        <f t="shared" si="13"/>
        <v>0</v>
      </c>
      <c r="B213" s="2"/>
      <c r="C213" s="18"/>
      <c r="D213" s="49">
        <f>IF(ISNUMBER(C213),LOOKUP(C213,'工種番号'!$C$4:$C$55,'工種番号'!$D$4:$D$55),"")</f>
      </c>
      <c r="E213" s="55"/>
      <c r="F213" s="107"/>
      <c r="G213" s="108"/>
      <c r="H213" s="108"/>
      <c r="I213" s="109"/>
      <c r="J213" s="84"/>
      <c r="K213" s="29"/>
      <c r="L213" s="31"/>
      <c r="M213" s="53"/>
      <c r="N213" s="110">
        <f t="shared" si="16"/>
      </c>
      <c r="O213" s="111"/>
      <c r="P213" s="66"/>
      <c r="Q213" s="67"/>
      <c r="R213" s="40"/>
      <c r="S213" s="112">
        <f>IF(R213="","",LOOKUP(R213,'工種番号'!$C$4:$C$55,'工種番号'!$D$4:$D$55))</f>
      </c>
      <c r="T213" s="113"/>
      <c r="U213" s="114"/>
      <c r="V213" s="115"/>
      <c r="W213" s="33"/>
      <c r="X213" s="3"/>
    </row>
    <row r="214" spans="1:24" ht="21.75" customHeight="1">
      <c r="A214" s="11">
        <f t="shared" si="13"/>
        <v>0</v>
      </c>
      <c r="B214" s="2"/>
      <c r="C214" s="18"/>
      <c r="D214" s="49">
        <f>IF(ISNUMBER(C214),LOOKUP(C214,'工種番号'!$C$4:$C$55,'工種番号'!$D$4:$D$55),"")</f>
      </c>
      <c r="E214" s="55"/>
      <c r="F214" s="107"/>
      <c r="G214" s="108"/>
      <c r="H214" s="108"/>
      <c r="I214" s="109"/>
      <c r="J214" s="84"/>
      <c r="K214" s="29"/>
      <c r="L214" s="31"/>
      <c r="M214" s="53"/>
      <c r="N214" s="110">
        <f t="shared" si="16"/>
      </c>
      <c r="O214" s="111"/>
      <c r="P214" s="66"/>
      <c r="Q214" s="67"/>
      <c r="R214" s="40"/>
      <c r="S214" s="112">
        <f>IF(R214="","",LOOKUP(R214,'工種番号'!$C$4:$C$55,'工種番号'!$D$4:$D$55))</f>
      </c>
      <c r="T214" s="113"/>
      <c r="U214" s="114"/>
      <c r="V214" s="115"/>
      <c r="W214" s="33"/>
      <c r="X214" s="3"/>
    </row>
    <row r="215" spans="1:24" ht="21.75" customHeight="1">
      <c r="A215" s="11">
        <f t="shared" si="13"/>
        <v>0</v>
      </c>
      <c r="B215" s="2"/>
      <c r="C215" s="27"/>
      <c r="D215" s="49">
        <f>IF(ISNUMBER(C215),LOOKUP(C215,'工種番号'!$C$4:$C$55,'工種番号'!$D$4:$D$55),"")</f>
      </c>
      <c r="E215" s="55"/>
      <c r="F215" s="107"/>
      <c r="G215" s="108"/>
      <c r="H215" s="108"/>
      <c r="I215" s="109"/>
      <c r="J215" s="84"/>
      <c r="K215" s="29"/>
      <c r="L215" s="31"/>
      <c r="M215" s="53"/>
      <c r="N215" s="110">
        <f t="shared" si="16"/>
      </c>
      <c r="O215" s="111"/>
      <c r="P215" s="66"/>
      <c r="Q215" s="67"/>
      <c r="R215" s="40"/>
      <c r="S215" s="112">
        <f>IF(R215="","",LOOKUP(R215,'工種番号'!$C$4:$C$55,'工種番号'!$D$4:$D$55))</f>
      </c>
      <c r="T215" s="113"/>
      <c r="U215" s="114"/>
      <c r="V215" s="115"/>
      <c r="W215" s="33"/>
      <c r="X215" s="3"/>
    </row>
    <row r="216" spans="1:24" ht="21.75" customHeight="1">
      <c r="A216" s="11">
        <f t="shared" si="13"/>
        <v>0</v>
      </c>
      <c r="B216" s="2"/>
      <c r="C216" s="27"/>
      <c r="D216" s="49">
        <f>IF(ISNUMBER(C216),LOOKUP(C216,'工種番号'!$C$4:$C$55,'工種番号'!$D$4:$D$55),"")</f>
      </c>
      <c r="E216" s="55"/>
      <c r="F216" s="107"/>
      <c r="G216" s="108"/>
      <c r="H216" s="108"/>
      <c r="I216" s="109"/>
      <c r="J216" s="84"/>
      <c r="K216" s="29"/>
      <c r="L216" s="31"/>
      <c r="M216" s="53"/>
      <c r="N216" s="110">
        <f t="shared" si="16"/>
      </c>
      <c r="O216" s="111"/>
      <c r="P216" s="66"/>
      <c r="Q216" s="67"/>
      <c r="R216" s="40"/>
      <c r="S216" s="112">
        <f>IF(R216="","",LOOKUP(R216,'工種番号'!$C$4:$C$55,'工種番号'!$D$4:$D$55))</f>
      </c>
      <c r="T216" s="113"/>
      <c r="U216" s="114"/>
      <c r="V216" s="115"/>
      <c r="W216" s="33"/>
      <c r="X216" s="3"/>
    </row>
    <row r="217" spans="1:24" ht="21.75" customHeight="1">
      <c r="A217" s="11">
        <f t="shared" si="13"/>
        <v>0</v>
      </c>
      <c r="B217" s="2"/>
      <c r="C217" s="27"/>
      <c r="D217" s="49">
        <f>IF(ISNUMBER(C217),LOOKUP(C217,'工種番号'!$C$4:$C$55,'工種番号'!$D$4:$D$55),"")</f>
      </c>
      <c r="E217" s="55"/>
      <c r="F217" s="107"/>
      <c r="G217" s="108"/>
      <c r="H217" s="108"/>
      <c r="I217" s="109"/>
      <c r="J217" s="84"/>
      <c r="K217" s="29"/>
      <c r="L217" s="31"/>
      <c r="M217" s="53"/>
      <c r="N217" s="110">
        <f t="shared" si="16"/>
      </c>
      <c r="O217" s="111"/>
      <c r="P217" s="66"/>
      <c r="Q217" s="67"/>
      <c r="R217" s="40"/>
      <c r="S217" s="112">
        <f>IF(R217="","",LOOKUP(R217,'工種番号'!$C$4:$C$55,'工種番号'!$D$4:$D$55))</f>
      </c>
      <c r="T217" s="113"/>
      <c r="U217" s="114"/>
      <c r="V217" s="115"/>
      <c r="W217" s="33"/>
      <c r="X217" s="3"/>
    </row>
    <row r="218" spans="1:24" ht="21.75" customHeight="1">
      <c r="A218" s="11">
        <f t="shared" si="13"/>
        <v>0</v>
      </c>
      <c r="B218" s="2"/>
      <c r="C218" s="27"/>
      <c r="D218" s="49">
        <f>IF(ISNUMBER(C218),LOOKUP(C218,'工種番号'!$C$4:$C$55,'工種番号'!$D$4:$D$55),"")</f>
      </c>
      <c r="E218" s="55"/>
      <c r="F218" s="107"/>
      <c r="G218" s="108"/>
      <c r="H218" s="108"/>
      <c r="I218" s="109"/>
      <c r="J218" s="84"/>
      <c r="K218" s="29"/>
      <c r="L218" s="31"/>
      <c r="M218" s="53"/>
      <c r="N218" s="110">
        <f t="shared" si="16"/>
      </c>
      <c r="O218" s="111"/>
      <c r="P218" s="66"/>
      <c r="Q218" s="67"/>
      <c r="R218" s="40"/>
      <c r="S218" s="112">
        <f>IF(R218="","",LOOKUP(R218,'工種番号'!$C$4:$C$55,'工種番号'!$D$4:$D$55))</f>
      </c>
      <c r="T218" s="113"/>
      <c r="U218" s="114"/>
      <c r="V218" s="115"/>
      <c r="W218" s="33"/>
      <c r="X218" s="3"/>
    </row>
    <row r="219" spans="1:24" ht="21.75" customHeight="1">
      <c r="A219" s="11">
        <f aca="true" t="shared" si="17" ref="A219:A282">C219</f>
        <v>0</v>
      </c>
      <c r="B219" s="2"/>
      <c r="C219" s="27"/>
      <c r="D219" s="49">
        <f>IF(ISNUMBER(C219),LOOKUP(C219,'工種番号'!$C$4:$C$55,'工種番号'!$D$4:$D$55),"")</f>
      </c>
      <c r="E219" s="55"/>
      <c r="F219" s="107"/>
      <c r="G219" s="108"/>
      <c r="H219" s="108"/>
      <c r="I219" s="109"/>
      <c r="J219" s="84"/>
      <c r="K219" s="29"/>
      <c r="L219" s="31"/>
      <c r="M219" s="53"/>
      <c r="N219" s="110">
        <f t="shared" si="16"/>
      </c>
      <c r="O219" s="111"/>
      <c r="P219" s="66"/>
      <c r="Q219" s="67"/>
      <c r="R219" s="40"/>
      <c r="S219" s="112">
        <f>IF(R219="","",LOOKUP(R219,'工種番号'!$C$4:$C$55,'工種番号'!$D$4:$D$55))</f>
      </c>
      <c r="T219" s="113"/>
      <c r="U219" s="114"/>
      <c r="V219" s="115"/>
      <c r="W219" s="33"/>
      <c r="X219" s="3"/>
    </row>
    <row r="220" spans="1:24" ht="21.75" customHeight="1">
      <c r="A220" s="11">
        <f t="shared" si="17"/>
        <v>0</v>
      </c>
      <c r="B220" s="2"/>
      <c r="C220" s="18"/>
      <c r="D220" s="49">
        <f>IF(ISNUMBER(C220),LOOKUP(C220,'工種番号'!$C$4:$C$55,'工種番号'!$D$4:$D$55),"")</f>
      </c>
      <c r="E220" s="55"/>
      <c r="F220" s="107"/>
      <c r="G220" s="108"/>
      <c r="H220" s="108"/>
      <c r="I220" s="109"/>
      <c r="J220" s="84"/>
      <c r="K220" s="29"/>
      <c r="L220" s="31"/>
      <c r="M220" s="53"/>
      <c r="N220" s="110">
        <f t="shared" si="16"/>
      </c>
      <c r="O220" s="111"/>
      <c r="P220" s="66"/>
      <c r="Q220" s="67"/>
      <c r="R220" s="40"/>
      <c r="S220" s="112">
        <f>IF(R220="","",LOOKUP(R220,'工種番号'!$C$4:$C$55,'工種番号'!$D$4:$D$55))</f>
      </c>
      <c r="T220" s="113"/>
      <c r="U220" s="114"/>
      <c r="V220" s="115"/>
      <c r="W220" s="33"/>
      <c r="X220" s="3"/>
    </row>
    <row r="221" spans="1:24" ht="21.75" customHeight="1">
      <c r="A221" s="11">
        <f t="shared" si="17"/>
        <v>0</v>
      </c>
      <c r="B221" s="2"/>
      <c r="C221" s="18"/>
      <c r="D221" s="49">
        <f>IF(ISNUMBER(C221),LOOKUP(C221,'工種番号'!$C$4:$C$55,'工種番号'!$D$4:$D$55),"")</f>
      </c>
      <c r="E221" s="55"/>
      <c r="F221" s="107"/>
      <c r="G221" s="108"/>
      <c r="H221" s="108"/>
      <c r="I221" s="109"/>
      <c r="J221" s="84"/>
      <c r="K221" s="29"/>
      <c r="L221" s="31"/>
      <c r="M221" s="53"/>
      <c r="N221" s="110">
        <f t="shared" si="16"/>
      </c>
      <c r="O221" s="111"/>
      <c r="P221" s="66"/>
      <c r="Q221" s="67"/>
      <c r="R221" s="40"/>
      <c r="S221" s="112">
        <f>IF(R221="","",LOOKUP(R221,'工種番号'!$C$4:$C$55,'工種番号'!$D$4:$D$55))</f>
      </c>
      <c r="T221" s="113"/>
      <c r="U221" s="114"/>
      <c r="V221" s="115"/>
      <c r="W221" s="33"/>
      <c r="X221" s="3"/>
    </row>
    <row r="222" spans="1:24" ht="21.75" customHeight="1">
      <c r="A222" s="11">
        <f t="shared" si="17"/>
        <v>0</v>
      </c>
      <c r="B222" s="2"/>
      <c r="C222" s="18"/>
      <c r="D222" s="49">
        <f>IF(ISNUMBER(C222),LOOKUP(C222,'工種番号'!$C$4:$C$55,'工種番号'!$D$4:$D$55),"")</f>
      </c>
      <c r="E222" s="55"/>
      <c r="F222" s="107"/>
      <c r="G222" s="108"/>
      <c r="H222" s="108"/>
      <c r="I222" s="109"/>
      <c r="J222" s="84"/>
      <c r="K222" s="29"/>
      <c r="L222" s="31"/>
      <c r="M222" s="53"/>
      <c r="N222" s="110">
        <f t="shared" si="16"/>
      </c>
      <c r="O222" s="111"/>
      <c r="P222" s="66"/>
      <c r="Q222" s="67"/>
      <c r="R222" s="40"/>
      <c r="S222" s="112">
        <f>IF(R222="","",LOOKUP(R222,'工種番号'!$C$4:$C$55,'工種番号'!$D$4:$D$55))</f>
      </c>
      <c r="T222" s="113"/>
      <c r="U222" s="114"/>
      <c r="V222" s="115"/>
      <c r="W222" s="33"/>
      <c r="X222" s="3"/>
    </row>
    <row r="223" spans="1:24" ht="21.75" customHeight="1">
      <c r="A223" s="11">
        <f t="shared" si="17"/>
        <v>0</v>
      </c>
      <c r="B223" s="2"/>
      <c r="C223" s="27"/>
      <c r="D223" s="49">
        <f>IF(ISNUMBER(C223),LOOKUP(C223,'工種番号'!$C$4:$C$55,'工種番号'!$D$4:$D$55),"")</f>
      </c>
      <c r="E223" s="55"/>
      <c r="F223" s="107"/>
      <c r="G223" s="108"/>
      <c r="H223" s="108"/>
      <c r="I223" s="109"/>
      <c r="J223" s="84"/>
      <c r="K223" s="29"/>
      <c r="L223" s="31"/>
      <c r="M223" s="53"/>
      <c r="N223" s="110">
        <f t="shared" si="16"/>
      </c>
      <c r="O223" s="111"/>
      <c r="P223" s="66"/>
      <c r="Q223" s="67"/>
      <c r="R223" s="40"/>
      <c r="S223" s="112">
        <f>IF(R223="","",LOOKUP(R223,'工種番号'!$C$4:$C$55,'工種番号'!$D$4:$D$55))</f>
      </c>
      <c r="T223" s="113"/>
      <c r="U223" s="114"/>
      <c r="V223" s="115"/>
      <c r="W223" s="33"/>
      <c r="X223" s="3"/>
    </row>
    <row r="224" spans="1:24" ht="21.75" customHeight="1">
      <c r="A224" s="11">
        <f t="shared" si="17"/>
        <v>0</v>
      </c>
      <c r="B224" s="2"/>
      <c r="C224" s="27"/>
      <c r="D224" s="49">
        <f>IF(ISNUMBER(C224),LOOKUP(C224,'工種番号'!$C$4:$C$55,'工種番号'!$D$4:$D$55),"")</f>
      </c>
      <c r="E224" s="55"/>
      <c r="F224" s="107"/>
      <c r="G224" s="108"/>
      <c r="H224" s="108"/>
      <c r="I224" s="109"/>
      <c r="J224" s="84"/>
      <c r="K224" s="29"/>
      <c r="L224" s="31"/>
      <c r="M224" s="53"/>
      <c r="N224" s="110">
        <f t="shared" si="16"/>
      </c>
      <c r="O224" s="111"/>
      <c r="P224" s="66"/>
      <c r="Q224" s="67"/>
      <c r="R224" s="40"/>
      <c r="S224" s="112">
        <f>IF(R224="","",LOOKUP(R224,'工種番号'!$C$4:$C$55,'工種番号'!$D$4:$D$55))</f>
      </c>
      <c r="T224" s="113"/>
      <c r="U224" s="114"/>
      <c r="V224" s="115"/>
      <c r="W224" s="33"/>
      <c r="X224" s="3"/>
    </row>
    <row r="225" spans="1:24" ht="21.75" customHeight="1" thickBot="1">
      <c r="A225" s="11">
        <f t="shared" si="17"/>
        <v>0</v>
      </c>
      <c r="B225" s="2"/>
      <c r="C225" s="18"/>
      <c r="D225" s="49">
        <f>IF(ISNUMBER(C225),LOOKUP(C225,'工種番号'!$C$4:$C$55,'工種番号'!$D$4:$D$55),"")</f>
      </c>
      <c r="E225" s="55"/>
      <c r="F225" s="107"/>
      <c r="G225" s="108"/>
      <c r="H225" s="108"/>
      <c r="I225" s="109"/>
      <c r="J225" s="84"/>
      <c r="K225" s="29"/>
      <c r="L225" s="31"/>
      <c r="M225" s="53"/>
      <c r="N225" s="110">
        <f t="shared" si="16"/>
      </c>
      <c r="O225" s="111"/>
      <c r="P225" s="66"/>
      <c r="Q225" s="67"/>
      <c r="R225" s="41"/>
      <c r="S225" s="116">
        <f>IF(R225="","",LOOKUP(R225,'工種番号'!$C$4:$C$55,'工種番号'!$D$4:$D$55))</f>
      </c>
      <c r="T225" s="117"/>
      <c r="U225" s="118"/>
      <c r="V225" s="119"/>
      <c r="W225" s="34"/>
      <c r="X225" s="3"/>
    </row>
    <row r="226" spans="1:24" ht="21.75" customHeight="1">
      <c r="A226" s="11"/>
      <c r="B226" s="2"/>
      <c r="C226" s="120" t="s">
        <v>10</v>
      </c>
      <c r="D226" s="121"/>
      <c r="E226" s="37" t="s">
        <v>15</v>
      </c>
      <c r="F226" s="120" t="s">
        <v>16</v>
      </c>
      <c r="G226" s="122"/>
      <c r="H226" s="122"/>
      <c r="I226" s="122"/>
      <c r="J226" s="83"/>
      <c r="K226" s="37" t="s">
        <v>17</v>
      </c>
      <c r="L226" s="37" t="s">
        <v>18</v>
      </c>
      <c r="M226" s="54" t="s">
        <v>19</v>
      </c>
      <c r="N226" s="123" t="s">
        <v>20</v>
      </c>
      <c r="O226" s="124"/>
      <c r="P226" s="68"/>
      <c r="Q226" s="67"/>
      <c r="R226" s="125" t="s">
        <v>21</v>
      </c>
      <c r="S226" s="126"/>
      <c r="T226" s="126"/>
      <c r="U226" s="127" t="s">
        <v>22</v>
      </c>
      <c r="V226" s="127"/>
      <c r="W226" s="128"/>
      <c r="X226" s="3"/>
    </row>
    <row r="227" spans="1:24" ht="21.75" customHeight="1">
      <c r="A227" s="11">
        <f t="shared" si="17"/>
        <v>0</v>
      </c>
      <c r="B227" s="2"/>
      <c r="C227" s="18"/>
      <c r="D227" s="48">
        <f>IF(ISNUMBER(C227),LOOKUP(C227,'工種番号'!$C$4:$C$55,'工種番号'!$D$4:$D$55),"")</f>
      </c>
      <c r="E227" s="55"/>
      <c r="F227" s="107"/>
      <c r="G227" s="108"/>
      <c r="H227" s="108"/>
      <c r="I227" s="109"/>
      <c r="J227" s="84"/>
      <c r="K227" s="29"/>
      <c r="L227" s="31"/>
      <c r="M227" s="53"/>
      <c r="N227" s="110">
        <f aca="true" t="shared" si="18" ref="N227:N249">IF(ISBLANK(M227),"",ROUND(K227*M227,0))</f>
      </c>
      <c r="O227" s="111"/>
      <c r="P227" s="66"/>
      <c r="Q227" s="67"/>
      <c r="R227" s="38"/>
      <c r="S227" s="112">
        <f>IF(R227="","",LOOKUP(R227,'工種番号'!$C$4:$C$55,'工種番号'!$D$4:$D$55))</f>
      </c>
      <c r="T227" s="113"/>
      <c r="U227" s="114"/>
      <c r="V227" s="115"/>
      <c r="W227" s="33"/>
      <c r="X227" s="3"/>
    </row>
    <row r="228" spans="1:24" ht="21.75" customHeight="1">
      <c r="A228" s="11">
        <f t="shared" si="17"/>
        <v>0</v>
      </c>
      <c r="B228" s="2"/>
      <c r="C228" s="27"/>
      <c r="D228" s="49">
        <f>IF(ISNUMBER(C228),LOOKUP(C228,'工種番号'!$C$4:$C$55,'工種番号'!$D$4:$D$55),"")</f>
      </c>
      <c r="E228" s="55"/>
      <c r="F228" s="107"/>
      <c r="G228" s="108"/>
      <c r="H228" s="108"/>
      <c r="I228" s="109"/>
      <c r="J228" s="84"/>
      <c r="K228" s="29"/>
      <c r="L228" s="31"/>
      <c r="M228" s="53"/>
      <c r="N228" s="110">
        <f t="shared" si="18"/>
      </c>
      <c r="O228" s="111"/>
      <c r="P228" s="66"/>
      <c r="Q228" s="67"/>
      <c r="R228" s="38"/>
      <c r="S228" s="112">
        <f>IF(R228="","",LOOKUP(R228,'工種番号'!$C$4:$C$55,'工種番号'!$D$4:$D$55))</f>
      </c>
      <c r="T228" s="113"/>
      <c r="U228" s="114"/>
      <c r="V228" s="115"/>
      <c r="W228" s="33"/>
      <c r="X228" s="3"/>
    </row>
    <row r="229" spans="1:24" ht="21.75" customHeight="1">
      <c r="A229" s="11">
        <f t="shared" si="17"/>
        <v>0</v>
      </c>
      <c r="B229" s="2"/>
      <c r="C229" s="27"/>
      <c r="D229" s="49">
        <f>IF(ISNUMBER(C229),LOOKUP(C229,'工種番号'!$C$4:$C$55,'工種番号'!$D$4:$D$55),"")</f>
      </c>
      <c r="E229" s="55"/>
      <c r="F229" s="107"/>
      <c r="G229" s="108"/>
      <c r="H229" s="108"/>
      <c r="I229" s="109"/>
      <c r="J229" s="84"/>
      <c r="K229" s="29"/>
      <c r="L229" s="31"/>
      <c r="M229" s="53"/>
      <c r="N229" s="110">
        <f t="shared" si="18"/>
      </c>
      <c r="O229" s="111"/>
      <c r="P229" s="66"/>
      <c r="Q229" s="67"/>
      <c r="R229" s="38"/>
      <c r="S229" s="112">
        <f>IF(R229="","",LOOKUP(R229,'工種番号'!$C$4:$C$55,'工種番号'!$D$4:$D$55))</f>
      </c>
      <c r="T229" s="113"/>
      <c r="U229" s="114"/>
      <c r="V229" s="115"/>
      <c r="W229" s="33"/>
      <c r="X229" s="3"/>
    </row>
    <row r="230" spans="1:24" ht="21.75" customHeight="1">
      <c r="A230" s="11">
        <f t="shared" si="17"/>
        <v>0</v>
      </c>
      <c r="B230" s="2"/>
      <c r="C230" s="27"/>
      <c r="D230" s="49">
        <f>IF(ISNUMBER(C230),LOOKUP(C230,'工種番号'!$C$4:$C$55,'工種番号'!$D$4:$D$55),"")</f>
      </c>
      <c r="E230" s="55"/>
      <c r="F230" s="107"/>
      <c r="G230" s="108"/>
      <c r="H230" s="108"/>
      <c r="I230" s="109"/>
      <c r="J230" s="84"/>
      <c r="K230" s="29"/>
      <c r="L230" s="31"/>
      <c r="M230" s="53"/>
      <c r="N230" s="110">
        <f t="shared" si="18"/>
      </c>
      <c r="O230" s="111"/>
      <c r="P230" s="66"/>
      <c r="Q230" s="67"/>
      <c r="R230" s="39"/>
      <c r="S230" s="112">
        <f>IF(R230="","",LOOKUP(R230,'工種番号'!$C$4:$C$55,'工種番号'!$D$4:$D$55))</f>
      </c>
      <c r="T230" s="113"/>
      <c r="U230" s="114"/>
      <c r="V230" s="115"/>
      <c r="W230" s="33"/>
      <c r="X230" s="3"/>
    </row>
    <row r="231" spans="1:24" ht="21.75" customHeight="1">
      <c r="A231" s="11">
        <f t="shared" si="17"/>
        <v>0</v>
      </c>
      <c r="B231" s="2"/>
      <c r="C231" s="27"/>
      <c r="D231" s="49">
        <f>IF(ISNUMBER(C231),LOOKUP(C231,'工種番号'!$C$4:$C$55,'工種番号'!$D$4:$D$55),"")</f>
      </c>
      <c r="E231" s="55"/>
      <c r="F231" s="107"/>
      <c r="G231" s="108"/>
      <c r="H231" s="108"/>
      <c r="I231" s="109"/>
      <c r="J231" s="84"/>
      <c r="K231" s="29"/>
      <c r="L231" s="31"/>
      <c r="M231" s="53"/>
      <c r="N231" s="110">
        <f t="shared" si="18"/>
      </c>
      <c r="O231" s="111"/>
      <c r="P231" s="66"/>
      <c r="Q231" s="67"/>
      <c r="R231" s="39"/>
      <c r="S231" s="112">
        <f>IF(R231="","",LOOKUP(R231,'工種番号'!$C$4:$C$55,'工種番号'!$D$4:$D$55))</f>
      </c>
      <c r="T231" s="113"/>
      <c r="U231" s="114"/>
      <c r="V231" s="115"/>
      <c r="W231" s="33"/>
      <c r="X231" s="3"/>
    </row>
    <row r="232" spans="1:24" ht="21.75" customHeight="1">
      <c r="A232" s="11">
        <f t="shared" si="17"/>
        <v>0</v>
      </c>
      <c r="B232" s="2"/>
      <c r="C232" s="18"/>
      <c r="D232" s="49">
        <f>IF(ISNUMBER(C232),LOOKUP(C232,'工種番号'!$C$4:$C$55,'工種番号'!$D$4:$D$55),"")</f>
      </c>
      <c r="E232" s="55"/>
      <c r="F232" s="107"/>
      <c r="G232" s="108"/>
      <c r="H232" s="108"/>
      <c r="I232" s="109"/>
      <c r="J232" s="84"/>
      <c r="K232" s="29"/>
      <c r="L232" s="31"/>
      <c r="M232" s="53"/>
      <c r="N232" s="110">
        <f t="shared" si="18"/>
      </c>
      <c r="O232" s="111"/>
      <c r="P232" s="66"/>
      <c r="Q232" s="67"/>
      <c r="R232" s="39"/>
      <c r="S232" s="112">
        <f>IF(R232="","",LOOKUP(R232,'工種番号'!$C$4:$C$55,'工種番号'!$D$4:$D$55))</f>
      </c>
      <c r="T232" s="113"/>
      <c r="U232" s="114"/>
      <c r="V232" s="115"/>
      <c r="W232" s="33"/>
      <c r="X232" s="3"/>
    </row>
    <row r="233" spans="1:24" ht="21.75" customHeight="1">
      <c r="A233" s="11">
        <f t="shared" si="17"/>
        <v>0</v>
      </c>
      <c r="B233" s="2"/>
      <c r="C233" s="27"/>
      <c r="D233" s="49">
        <f>IF(ISNUMBER(C233),LOOKUP(C233,'工種番号'!$C$4:$C$55,'工種番号'!$D$4:$D$55),"")</f>
      </c>
      <c r="E233" s="55"/>
      <c r="F233" s="107"/>
      <c r="G233" s="108"/>
      <c r="H233" s="108"/>
      <c r="I233" s="109"/>
      <c r="J233" s="84"/>
      <c r="K233" s="29"/>
      <c r="L233" s="31"/>
      <c r="M233" s="53"/>
      <c r="N233" s="110">
        <f t="shared" si="18"/>
      </c>
      <c r="O233" s="111"/>
      <c r="P233" s="66"/>
      <c r="Q233" s="67"/>
      <c r="R233" s="39"/>
      <c r="S233" s="112">
        <f>IF(R233="","",LOOKUP(R233,'工種番号'!$C$4:$C$55,'工種番号'!$D$4:$D$55))</f>
      </c>
      <c r="T233" s="113"/>
      <c r="U233" s="114"/>
      <c r="V233" s="115"/>
      <c r="W233" s="33"/>
      <c r="X233" s="3"/>
    </row>
    <row r="234" spans="1:24" ht="21.75" customHeight="1">
      <c r="A234" s="11">
        <f t="shared" si="17"/>
        <v>0</v>
      </c>
      <c r="B234" s="2"/>
      <c r="C234" s="27"/>
      <c r="D234" s="49">
        <f>IF(ISNUMBER(C234),LOOKUP(C234,'工種番号'!$C$4:$C$55,'工種番号'!$D$4:$D$55),"")</f>
      </c>
      <c r="E234" s="55"/>
      <c r="F234" s="107"/>
      <c r="G234" s="108"/>
      <c r="H234" s="108"/>
      <c r="I234" s="109"/>
      <c r="J234" s="84"/>
      <c r="K234" s="29"/>
      <c r="L234" s="31"/>
      <c r="M234" s="53"/>
      <c r="N234" s="110">
        <f t="shared" si="18"/>
      </c>
      <c r="O234" s="111"/>
      <c r="P234" s="66"/>
      <c r="Q234" s="67"/>
      <c r="R234" s="39"/>
      <c r="S234" s="112">
        <f>IF(R234="","",LOOKUP(R234,'工種番号'!$C$4:$C$55,'工種番号'!$D$4:$D$55))</f>
      </c>
      <c r="T234" s="113"/>
      <c r="U234" s="114"/>
      <c r="V234" s="115"/>
      <c r="W234" s="33"/>
      <c r="X234" s="3"/>
    </row>
    <row r="235" spans="1:24" ht="21.75" customHeight="1">
      <c r="A235" s="11">
        <f t="shared" si="17"/>
        <v>0</v>
      </c>
      <c r="B235" s="2"/>
      <c r="C235" s="27"/>
      <c r="D235" s="49">
        <f>IF(ISNUMBER(C235),LOOKUP(C235,'工種番号'!$C$4:$C$55,'工種番号'!$D$4:$D$55),"")</f>
      </c>
      <c r="E235" s="55"/>
      <c r="F235" s="107"/>
      <c r="G235" s="108"/>
      <c r="H235" s="108"/>
      <c r="I235" s="109"/>
      <c r="J235" s="84"/>
      <c r="K235" s="29"/>
      <c r="L235" s="31"/>
      <c r="M235" s="53"/>
      <c r="N235" s="110">
        <f t="shared" si="18"/>
      </c>
      <c r="O235" s="111"/>
      <c r="P235" s="66"/>
      <c r="Q235" s="67"/>
      <c r="R235" s="39"/>
      <c r="S235" s="112">
        <f>IF(R235="","",LOOKUP(R235,'工種番号'!$C$4:$C$55,'工種番号'!$D$4:$D$55))</f>
      </c>
      <c r="T235" s="113"/>
      <c r="U235" s="114"/>
      <c r="V235" s="115"/>
      <c r="W235" s="33"/>
      <c r="X235" s="3"/>
    </row>
    <row r="236" spans="1:24" ht="21.75" customHeight="1">
      <c r="A236" s="11">
        <f t="shared" si="17"/>
        <v>0</v>
      </c>
      <c r="B236" s="2"/>
      <c r="C236" s="27"/>
      <c r="D236" s="49">
        <f>IF(ISNUMBER(C236),LOOKUP(C236,'工種番号'!$C$4:$C$55,'工種番号'!$D$4:$D$55),"")</f>
      </c>
      <c r="E236" s="55"/>
      <c r="F236" s="107"/>
      <c r="G236" s="108"/>
      <c r="H236" s="108"/>
      <c r="I236" s="109"/>
      <c r="J236" s="84"/>
      <c r="K236" s="29"/>
      <c r="L236" s="31"/>
      <c r="M236" s="53"/>
      <c r="N236" s="110">
        <f t="shared" si="18"/>
      </c>
      <c r="O236" s="111"/>
      <c r="P236" s="66"/>
      <c r="Q236" s="67"/>
      <c r="R236" s="40"/>
      <c r="S236" s="112">
        <f>IF(R236="","",LOOKUP(R236,'工種番号'!$C$4:$C$55,'工種番号'!$D$4:$D$55))</f>
      </c>
      <c r="T236" s="113"/>
      <c r="U236" s="114"/>
      <c r="V236" s="115"/>
      <c r="W236" s="33"/>
      <c r="X236" s="3"/>
    </row>
    <row r="237" spans="1:24" ht="21.75" customHeight="1">
      <c r="A237" s="11">
        <f t="shared" si="17"/>
        <v>0</v>
      </c>
      <c r="B237" s="2"/>
      <c r="C237" s="18"/>
      <c r="D237" s="49">
        <f>IF(ISNUMBER(C237),LOOKUP(C237,'工種番号'!$C$4:$C$55,'工種番号'!$D$4:$D$55),"")</f>
      </c>
      <c r="E237" s="55"/>
      <c r="F237" s="107"/>
      <c r="G237" s="108"/>
      <c r="H237" s="108"/>
      <c r="I237" s="109"/>
      <c r="J237" s="84"/>
      <c r="K237" s="29"/>
      <c r="L237" s="31"/>
      <c r="M237" s="53"/>
      <c r="N237" s="110">
        <f t="shared" si="18"/>
      </c>
      <c r="O237" s="111"/>
      <c r="P237" s="66"/>
      <c r="Q237" s="67"/>
      <c r="R237" s="40"/>
      <c r="S237" s="112">
        <f>IF(R237="","",LOOKUP(R237,'工種番号'!$C$4:$C$55,'工種番号'!$D$4:$D$55))</f>
      </c>
      <c r="T237" s="113"/>
      <c r="U237" s="114"/>
      <c r="V237" s="115"/>
      <c r="W237" s="33"/>
      <c r="X237" s="3"/>
    </row>
    <row r="238" spans="1:24" ht="21.75" customHeight="1">
      <c r="A238" s="11">
        <f t="shared" si="17"/>
        <v>0</v>
      </c>
      <c r="B238" s="2"/>
      <c r="C238" s="18"/>
      <c r="D238" s="49">
        <f>IF(ISNUMBER(C238),LOOKUP(C238,'工種番号'!$C$4:$C$55,'工種番号'!$D$4:$D$55),"")</f>
      </c>
      <c r="E238" s="55"/>
      <c r="F238" s="107"/>
      <c r="G238" s="108"/>
      <c r="H238" s="108"/>
      <c r="I238" s="109"/>
      <c r="J238" s="84"/>
      <c r="K238" s="29"/>
      <c r="L238" s="31"/>
      <c r="M238" s="53"/>
      <c r="N238" s="110">
        <f t="shared" si="18"/>
      </c>
      <c r="O238" s="111"/>
      <c r="P238" s="66"/>
      <c r="Q238" s="67"/>
      <c r="R238" s="40"/>
      <c r="S238" s="112">
        <f>IF(R238="","",LOOKUP(R238,'工種番号'!$C$4:$C$55,'工種番号'!$D$4:$D$55))</f>
      </c>
      <c r="T238" s="113"/>
      <c r="U238" s="114"/>
      <c r="V238" s="115"/>
      <c r="W238" s="33"/>
      <c r="X238" s="3"/>
    </row>
    <row r="239" spans="1:24" ht="21.75" customHeight="1">
      <c r="A239" s="11">
        <f t="shared" si="17"/>
        <v>0</v>
      </c>
      <c r="B239" s="2"/>
      <c r="C239" s="27"/>
      <c r="D239" s="49">
        <f>IF(ISNUMBER(C239),LOOKUP(C239,'工種番号'!$C$4:$C$55,'工種番号'!$D$4:$D$55),"")</f>
      </c>
      <c r="E239" s="55"/>
      <c r="F239" s="107"/>
      <c r="G239" s="108"/>
      <c r="H239" s="108"/>
      <c r="I239" s="109"/>
      <c r="J239" s="84"/>
      <c r="K239" s="29"/>
      <c r="L239" s="31"/>
      <c r="M239" s="53"/>
      <c r="N239" s="110">
        <f t="shared" si="18"/>
      </c>
      <c r="O239" s="111"/>
      <c r="P239" s="66"/>
      <c r="Q239" s="67"/>
      <c r="R239" s="40"/>
      <c r="S239" s="112">
        <f>IF(R239="","",LOOKUP(R239,'工種番号'!$C$4:$C$55,'工種番号'!$D$4:$D$55))</f>
      </c>
      <c r="T239" s="113"/>
      <c r="U239" s="114"/>
      <c r="V239" s="115"/>
      <c r="W239" s="33"/>
      <c r="X239" s="3"/>
    </row>
    <row r="240" spans="1:24" ht="21.75" customHeight="1">
      <c r="A240" s="11">
        <f t="shared" si="17"/>
        <v>0</v>
      </c>
      <c r="B240" s="2"/>
      <c r="C240" s="27"/>
      <c r="D240" s="49">
        <f>IF(ISNUMBER(C240),LOOKUP(C240,'工種番号'!$C$4:$C$55,'工種番号'!$D$4:$D$55),"")</f>
      </c>
      <c r="E240" s="55"/>
      <c r="F240" s="107"/>
      <c r="G240" s="108"/>
      <c r="H240" s="108"/>
      <c r="I240" s="109"/>
      <c r="J240" s="84"/>
      <c r="K240" s="29"/>
      <c r="L240" s="31"/>
      <c r="M240" s="53"/>
      <c r="N240" s="110">
        <f t="shared" si="18"/>
      </c>
      <c r="O240" s="111"/>
      <c r="P240" s="66"/>
      <c r="Q240" s="67"/>
      <c r="R240" s="40"/>
      <c r="S240" s="112">
        <f>IF(R240="","",LOOKUP(R240,'工種番号'!$C$4:$C$55,'工種番号'!$D$4:$D$55))</f>
      </c>
      <c r="T240" s="113"/>
      <c r="U240" s="114"/>
      <c r="V240" s="115"/>
      <c r="W240" s="33"/>
      <c r="X240" s="3"/>
    </row>
    <row r="241" spans="1:24" ht="21.75" customHeight="1">
      <c r="A241" s="11">
        <f t="shared" si="17"/>
        <v>0</v>
      </c>
      <c r="B241" s="2"/>
      <c r="C241" s="27"/>
      <c r="D241" s="49">
        <f>IF(ISNUMBER(C241),LOOKUP(C241,'工種番号'!$C$4:$C$55,'工種番号'!$D$4:$D$55),"")</f>
      </c>
      <c r="E241" s="55"/>
      <c r="F241" s="107"/>
      <c r="G241" s="108"/>
      <c r="H241" s="108"/>
      <c r="I241" s="109"/>
      <c r="J241" s="84"/>
      <c r="K241" s="29"/>
      <c r="L241" s="31"/>
      <c r="M241" s="53"/>
      <c r="N241" s="110">
        <f t="shared" si="18"/>
      </c>
      <c r="O241" s="111"/>
      <c r="P241" s="66"/>
      <c r="Q241" s="67"/>
      <c r="R241" s="40"/>
      <c r="S241" s="112">
        <f>IF(R241="","",LOOKUP(R241,'工種番号'!$C$4:$C$55,'工種番号'!$D$4:$D$55))</f>
      </c>
      <c r="T241" s="113"/>
      <c r="U241" s="114"/>
      <c r="V241" s="115"/>
      <c r="W241" s="33"/>
      <c r="X241" s="3"/>
    </row>
    <row r="242" spans="1:24" ht="21.75" customHeight="1">
      <c r="A242" s="11">
        <f t="shared" si="17"/>
        <v>0</v>
      </c>
      <c r="B242" s="2"/>
      <c r="C242" s="27"/>
      <c r="D242" s="49">
        <f>IF(ISNUMBER(C242),LOOKUP(C242,'工種番号'!$C$4:$C$55,'工種番号'!$D$4:$D$55),"")</f>
      </c>
      <c r="E242" s="55"/>
      <c r="F242" s="107"/>
      <c r="G242" s="108"/>
      <c r="H242" s="108"/>
      <c r="I242" s="109"/>
      <c r="J242" s="84"/>
      <c r="K242" s="29"/>
      <c r="L242" s="31"/>
      <c r="M242" s="53"/>
      <c r="N242" s="110">
        <f t="shared" si="18"/>
      </c>
      <c r="O242" s="111"/>
      <c r="P242" s="66"/>
      <c r="Q242" s="67"/>
      <c r="R242" s="40"/>
      <c r="S242" s="112">
        <f>IF(R242="","",LOOKUP(R242,'工種番号'!$C$4:$C$55,'工種番号'!$D$4:$D$55))</f>
      </c>
      <c r="T242" s="113"/>
      <c r="U242" s="114"/>
      <c r="V242" s="115"/>
      <c r="W242" s="33"/>
      <c r="X242" s="3"/>
    </row>
    <row r="243" spans="1:24" ht="21.75" customHeight="1">
      <c r="A243" s="11">
        <f t="shared" si="17"/>
        <v>0</v>
      </c>
      <c r="B243" s="2"/>
      <c r="C243" s="27"/>
      <c r="D243" s="49">
        <f>IF(ISNUMBER(C243),LOOKUP(C243,'工種番号'!$C$4:$C$55,'工種番号'!$D$4:$D$55),"")</f>
      </c>
      <c r="E243" s="55"/>
      <c r="F243" s="107"/>
      <c r="G243" s="108"/>
      <c r="H243" s="108"/>
      <c r="I243" s="109"/>
      <c r="J243" s="84"/>
      <c r="K243" s="29"/>
      <c r="L243" s="31"/>
      <c r="M243" s="53"/>
      <c r="N243" s="110">
        <f t="shared" si="18"/>
      </c>
      <c r="O243" s="111"/>
      <c r="P243" s="66"/>
      <c r="Q243" s="67"/>
      <c r="R243" s="40"/>
      <c r="S243" s="112">
        <f>IF(R243="","",LOOKUP(R243,'工種番号'!$C$4:$C$55,'工種番号'!$D$4:$D$55))</f>
      </c>
      <c r="T243" s="113"/>
      <c r="U243" s="114"/>
      <c r="V243" s="115"/>
      <c r="W243" s="33"/>
      <c r="X243" s="3"/>
    </row>
    <row r="244" spans="1:24" ht="21.75" customHeight="1">
      <c r="A244" s="11">
        <f t="shared" si="17"/>
        <v>0</v>
      </c>
      <c r="B244" s="2"/>
      <c r="C244" s="18"/>
      <c r="D244" s="49">
        <f>IF(ISNUMBER(C244),LOOKUP(C244,'工種番号'!$C$4:$C$55,'工種番号'!$D$4:$D$55),"")</f>
      </c>
      <c r="E244" s="55"/>
      <c r="F244" s="107"/>
      <c r="G244" s="108"/>
      <c r="H244" s="108"/>
      <c r="I244" s="109"/>
      <c r="J244" s="84"/>
      <c r="K244" s="29"/>
      <c r="L244" s="31"/>
      <c r="M244" s="53"/>
      <c r="N244" s="110">
        <f t="shared" si="18"/>
      </c>
      <c r="O244" s="111"/>
      <c r="P244" s="66"/>
      <c r="Q244" s="67"/>
      <c r="R244" s="40"/>
      <c r="S244" s="112">
        <f>IF(R244="","",LOOKUP(R244,'工種番号'!$C$4:$C$55,'工種番号'!$D$4:$D$55))</f>
      </c>
      <c r="T244" s="113"/>
      <c r="U244" s="114"/>
      <c r="V244" s="115"/>
      <c r="W244" s="33"/>
      <c r="X244" s="3"/>
    </row>
    <row r="245" spans="1:24" ht="21.75" customHeight="1">
      <c r="A245" s="11">
        <f t="shared" si="17"/>
        <v>0</v>
      </c>
      <c r="B245" s="2"/>
      <c r="C245" s="18"/>
      <c r="D245" s="49">
        <f>IF(ISNUMBER(C245),LOOKUP(C245,'工種番号'!$C$4:$C$55,'工種番号'!$D$4:$D$55),"")</f>
      </c>
      <c r="E245" s="55"/>
      <c r="F245" s="107"/>
      <c r="G245" s="108"/>
      <c r="H245" s="108"/>
      <c r="I245" s="109"/>
      <c r="J245" s="84"/>
      <c r="K245" s="29"/>
      <c r="L245" s="31"/>
      <c r="M245" s="53"/>
      <c r="N245" s="110">
        <f t="shared" si="18"/>
      </c>
      <c r="O245" s="111"/>
      <c r="P245" s="66"/>
      <c r="Q245" s="67"/>
      <c r="R245" s="40"/>
      <c r="S245" s="112">
        <f>IF(R245="","",LOOKUP(R245,'工種番号'!$C$4:$C$55,'工種番号'!$D$4:$D$55))</f>
      </c>
      <c r="T245" s="113"/>
      <c r="U245" s="114"/>
      <c r="V245" s="115"/>
      <c r="W245" s="33"/>
      <c r="X245" s="3"/>
    </row>
    <row r="246" spans="1:24" ht="21.75" customHeight="1">
      <c r="A246" s="11">
        <f t="shared" si="17"/>
        <v>0</v>
      </c>
      <c r="B246" s="2"/>
      <c r="C246" s="18"/>
      <c r="D246" s="49">
        <f>IF(ISNUMBER(C246),LOOKUP(C246,'工種番号'!$C$4:$C$55,'工種番号'!$D$4:$D$55),"")</f>
      </c>
      <c r="E246" s="55"/>
      <c r="F246" s="107"/>
      <c r="G246" s="108"/>
      <c r="H246" s="108"/>
      <c r="I246" s="109"/>
      <c r="J246" s="84"/>
      <c r="K246" s="29"/>
      <c r="L246" s="31"/>
      <c r="M246" s="53"/>
      <c r="N246" s="110">
        <f t="shared" si="18"/>
      </c>
      <c r="O246" s="111"/>
      <c r="P246" s="66"/>
      <c r="Q246" s="67"/>
      <c r="R246" s="40"/>
      <c r="S246" s="112">
        <f>IF(R246="","",LOOKUP(R246,'工種番号'!$C$4:$C$55,'工種番号'!$D$4:$D$55))</f>
      </c>
      <c r="T246" s="113"/>
      <c r="U246" s="114"/>
      <c r="V246" s="115"/>
      <c r="W246" s="33"/>
      <c r="X246" s="3"/>
    </row>
    <row r="247" spans="1:24" ht="21.75" customHeight="1">
      <c r="A247" s="11">
        <f t="shared" si="17"/>
        <v>0</v>
      </c>
      <c r="B247" s="2"/>
      <c r="C247" s="27"/>
      <c r="D247" s="49">
        <f>IF(ISNUMBER(C247),LOOKUP(C247,'工種番号'!$C$4:$C$55,'工種番号'!$D$4:$D$55),"")</f>
      </c>
      <c r="E247" s="55"/>
      <c r="F247" s="107"/>
      <c r="G247" s="108"/>
      <c r="H247" s="108"/>
      <c r="I247" s="109"/>
      <c r="J247" s="84"/>
      <c r="K247" s="29"/>
      <c r="L247" s="31"/>
      <c r="M247" s="53"/>
      <c r="N247" s="110">
        <f t="shared" si="18"/>
      </c>
      <c r="O247" s="111"/>
      <c r="P247" s="66"/>
      <c r="Q247" s="67"/>
      <c r="R247" s="40"/>
      <c r="S247" s="112">
        <f>IF(R247="","",LOOKUP(R247,'工種番号'!$C$4:$C$55,'工種番号'!$D$4:$D$55))</f>
      </c>
      <c r="T247" s="113"/>
      <c r="U247" s="114"/>
      <c r="V247" s="115"/>
      <c r="W247" s="33"/>
      <c r="X247" s="3"/>
    </row>
    <row r="248" spans="1:24" ht="21.75" customHeight="1">
      <c r="A248" s="11">
        <f t="shared" si="17"/>
        <v>0</v>
      </c>
      <c r="B248" s="2"/>
      <c r="C248" s="27"/>
      <c r="D248" s="49">
        <f>IF(ISNUMBER(C248),LOOKUP(C248,'工種番号'!$C$4:$C$55,'工種番号'!$D$4:$D$55),"")</f>
      </c>
      <c r="E248" s="55"/>
      <c r="F248" s="107"/>
      <c r="G248" s="108"/>
      <c r="H248" s="108"/>
      <c r="I248" s="109"/>
      <c r="J248" s="84"/>
      <c r="K248" s="29"/>
      <c r="L248" s="31"/>
      <c r="M248" s="53"/>
      <c r="N248" s="110">
        <f t="shared" si="18"/>
      </c>
      <c r="O248" s="111"/>
      <c r="P248" s="66"/>
      <c r="Q248" s="67"/>
      <c r="R248" s="40"/>
      <c r="S248" s="112">
        <f>IF(R248="","",LOOKUP(R248,'工種番号'!$C$4:$C$55,'工種番号'!$D$4:$D$55))</f>
      </c>
      <c r="T248" s="113"/>
      <c r="U248" s="114"/>
      <c r="V248" s="115"/>
      <c r="W248" s="33"/>
      <c r="X248" s="3"/>
    </row>
    <row r="249" spans="1:24" ht="21.75" customHeight="1" thickBot="1">
      <c r="A249" s="11">
        <f t="shared" si="17"/>
        <v>0</v>
      </c>
      <c r="B249" s="2"/>
      <c r="C249" s="18"/>
      <c r="D249" s="49">
        <f>IF(ISNUMBER(C249),LOOKUP(C249,'工種番号'!$C$4:$C$55,'工種番号'!$D$4:$D$55),"")</f>
      </c>
      <c r="E249" s="55"/>
      <c r="F249" s="107"/>
      <c r="G249" s="108"/>
      <c r="H249" s="108"/>
      <c r="I249" s="109"/>
      <c r="J249" s="84"/>
      <c r="K249" s="29"/>
      <c r="L249" s="31"/>
      <c r="M249" s="53"/>
      <c r="N249" s="110">
        <f t="shared" si="18"/>
      </c>
      <c r="O249" s="111"/>
      <c r="P249" s="66"/>
      <c r="Q249" s="67"/>
      <c r="R249" s="41"/>
      <c r="S249" s="116">
        <f>IF(R249="","",LOOKUP(R249,'工種番号'!$C$4:$C$55,'工種番号'!$D$4:$D$55))</f>
      </c>
      <c r="T249" s="117"/>
      <c r="U249" s="118"/>
      <c r="V249" s="119"/>
      <c r="W249" s="34"/>
      <c r="X249" s="3"/>
    </row>
    <row r="250" spans="1:24" ht="21.75" customHeight="1">
      <c r="A250" s="11"/>
      <c r="B250" s="2"/>
      <c r="C250" s="120" t="s">
        <v>10</v>
      </c>
      <c r="D250" s="121"/>
      <c r="E250" s="37" t="s">
        <v>15</v>
      </c>
      <c r="F250" s="120" t="s">
        <v>16</v>
      </c>
      <c r="G250" s="122"/>
      <c r="H250" s="122"/>
      <c r="I250" s="122"/>
      <c r="J250" s="83"/>
      <c r="K250" s="37" t="s">
        <v>17</v>
      </c>
      <c r="L250" s="37" t="s">
        <v>18</v>
      </c>
      <c r="M250" s="54" t="s">
        <v>19</v>
      </c>
      <c r="N250" s="123" t="s">
        <v>20</v>
      </c>
      <c r="O250" s="124"/>
      <c r="P250" s="68"/>
      <c r="Q250" s="67"/>
      <c r="R250" s="125" t="s">
        <v>21</v>
      </c>
      <c r="S250" s="126"/>
      <c r="T250" s="126"/>
      <c r="U250" s="127" t="s">
        <v>22</v>
      </c>
      <c r="V250" s="127"/>
      <c r="W250" s="128"/>
      <c r="X250" s="3"/>
    </row>
    <row r="251" spans="1:24" ht="21.75" customHeight="1">
      <c r="A251" s="11">
        <f t="shared" si="17"/>
        <v>0</v>
      </c>
      <c r="B251" s="2"/>
      <c r="C251" s="18"/>
      <c r="D251" s="48">
        <f>IF(ISNUMBER(C251),LOOKUP(C251,'工種番号'!$C$4:$C$55,'工種番号'!$D$4:$D$55),"")</f>
      </c>
      <c r="E251" s="55"/>
      <c r="F251" s="107"/>
      <c r="G251" s="108"/>
      <c r="H251" s="108"/>
      <c r="I251" s="109"/>
      <c r="J251" s="84"/>
      <c r="K251" s="29"/>
      <c r="L251" s="31"/>
      <c r="M251" s="53"/>
      <c r="N251" s="110">
        <f aca="true" t="shared" si="19" ref="N251:N273">IF(ISBLANK(M251),"",ROUND(K251*M251,0))</f>
      </c>
      <c r="O251" s="111"/>
      <c r="P251" s="66"/>
      <c r="Q251" s="67"/>
      <c r="R251" s="38"/>
      <c r="S251" s="112">
        <f>IF(R251="","",LOOKUP(R251,'工種番号'!$C$4:$C$55,'工種番号'!$D$4:$D$55))</f>
      </c>
      <c r="T251" s="113"/>
      <c r="U251" s="114"/>
      <c r="V251" s="115"/>
      <c r="W251" s="33"/>
      <c r="X251" s="3"/>
    </row>
    <row r="252" spans="1:24" ht="21.75" customHeight="1">
      <c r="A252" s="11">
        <f t="shared" si="17"/>
        <v>0</v>
      </c>
      <c r="B252" s="2"/>
      <c r="C252" s="27"/>
      <c r="D252" s="49">
        <f>IF(ISNUMBER(C252),LOOKUP(C252,'工種番号'!$C$4:$C$55,'工種番号'!$D$4:$D$55),"")</f>
      </c>
      <c r="E252" s="55"/>
      <c r="F252" s="107"/>
      <c r="G252" s="108"/>
      <c r="H252" s="108"/>
      <c r="I252" s="109"/>
      <c r="J252" s="84"/>
      <c r="K252" s="29"/>
      <c r="L252" s="31"/>
      <c r="M252" s="53"/>
      <c r="N252" s="110">
        <f t="shared" si="19"/>
      </c>
      <c r="O252" s="111"/>
      <c r="P252" s="66"/>
      <c r="Q252" s="67"/>
      <c r="R252" s="38"/>
      <c r="S252" s="112">
        <f>IF(R252="","",LOOKUP(R252,'工種番号'!$C$4:$C$55,'工種番号'!$D$4:$D$55))</f>
      </c>
      <c r="T252" s="113"/>
      <c r="U252" s="114"/>
      <c r="V252" s="115"/>
      <c r="W252" s="33"/>
      <c r="X252" s="3"/>
    </row>
    <row r="253" spans="1:24" ht="21.75" customHeight="1">
      <c r="A253" s="11">
        <f t="shared" si="17"/>
        <v>0</v>
      </c>
      <c r="B253" s="2"/>
      <c r="C253" s="27"/>
      <c r="D253" s="49">
        <f>IF(ISNUMBER(C253),LOOKUP(C253,'工種番号'!$C$4:$C$55,'工種番号'!$D$4:$D$55),"")</f>
      </c>
      <c r="E253" s="55"/>
      <c r="F253" s="107"/>
      <c r="G253" s="108"/>
      <c r="H253" s="108"/>
      <c r="I253" s="109"/>
      <c r="J253" s="84"/>
      <c r="K253" s="29"/>
      <c r="L253" s="31"/>
      <c r="M253" s="53"/>
      <c r="N253" s="110">
        <f t="shared" si="19"/>
      </c>
      <c r="O253" s="111"/>
      <c r="P253" s="66"/>
      <c r="Q253" s="67"/>
      <c r="R253" s="38"/>
      <c r="S253" s="112">
        <f>IF(R253="","",LOOKUP(R253,'工種番号'!$C$4:$C$55,'工種番号'!$D$4:$D$55))</f>
      </c>
      <c r="T253" s="113"/>
      <c r="U253" s="114"/>
      <c r="V253" s="115"/>
      <c r="W253" s="33"/>
      <c r="X253" s="3"/>
    </row>
    <row r="254" spans="1:24" ht="21.75" customHeight="1">
      <c r="A254" s="11">
        <f t="shared" si="17"/>
        <v>0</v>
      </c>
      <c r="B254" s="2"/>
      <c r="C254" s="27"/>
      <c r="D254" s="49">
        <f>IF(ISNUMBER(C254),LOOKUP(C254,'工種番号'!$C$4:$C$55,'工種番号'!$D$4:$D$55),"")</f>
      </c>
      <c r="E254" s="55"/>
      <c r="F254" s="107"/>
      <c r="G254" s="108"/>
      <c r="H254" s="108"/>
      <c r="I254" s="109"/>
      <c r="J254" s="84"/>
      <c r="K254" s="29"/>
      <c r="L254" s="31"/>
      <c r="M254" s="53"/>
      <c r="N254" s="110">
        <f t="shared" si="19"/>
      </c>
      <c r="O254" s="111"/>
      <c r="P254" s="66"/>
      <c r="Q254" s="67"/>
      <c r="R254" s="39"/>
      <c r="S254" s="112">
        <f>IF(R254="","",LOOKUP(R254,'工種番号'!$C$4:$C$55,'工種番号'!$D$4:$D$55))</f>
      </c>
      <c r="T254" s="113"/>
      <c r="U254" s="114"/>
      <c r="V254" s="115"/>
      <c r="W254" s="33"/>
      <c r="X254" s="3"/>
    </row>
    <row r="255" spans="1:24" ht="21.75" customHeight="1">
      <c r="A255" s="11">
        <f t="shared" si="17"/>
        <v>0</v>
      </c>
      <c r="B255" s="2"/>
      <c r="C255" s="27"/>
      <c r="D255" s="49">
        <f>IF(ISNUMBER(C255),LOOKUP(C255,'工種番号'!$C$4:$C$55,'工種番号'!$D$4:$D$55),"")</f>
      </c>
      <c r="E255" s="55"/>
      <c r="F255" s="107"/>
      <c r="G255" s="108"/>
      <c r="H255" s="108"/>
      <c r="I255" s="109"/>
      <c r="J255" s="84"/>
      <c r="K255" s="29"/>
      <c r="L255" s="31"/>
      <c r="M255" s="53"/>
      <c r="N255" s="110">
        <f t="shared" si="19"/>
      </c>
      <c r="O255" s="111"/>
      <c r="P255" s="66"/>
      <c r="Q255" s="67"/>
      <c r="R255" s="39"/>
      <c r="S255" s="112">
        <f>IF(R255="","",LOOKUP(R255,'工種番号'!$C$4:$C$55,'工種番号'!$D$4:$D$55))</f>
      </c>
      <c r="T255" s="113"/>
      <c r="U255" s="114"/>
      <c r="V255" s="115"/>
      <c r="W255" s="33"/>
      <c r="X255" s="3"/>
    </row>
    <row r="256" spans="1:24" ht="21.75" customHeight="1">
      <c r="A256" s="11">
        <f t="shared" si="17"/>
        <v>0</v>
      </c>
      <c r="B256" s="2"/>
      <c r="C256" s="18"/>
      <c r="D256" s="49">
        <f>IF(ISNUMBER(C256),LOOKUP(C256,'工種番号'!$C$4:$C$55,'工種番号'!$D$4:$D$55),"")</f>
      </c>
      <c r="E256" s="55"/>
      <c r="F256" s="107"/>
      <c r="G256" s="108"/>
      <c r="H256" s="108"/>
      <c r="I256" s="109"/>
      <c r="J256" s="84"/>
      <c r="K256" s="29"/>
      <c r="L256" s="31"/>
      <c r="M256" s="53"/>
      <c r="N256" s="110">
        <f t="shared" si="19"/>
      </c>
      <c r="O256" s="111"/>
      <c r="P256" s="66"/>
      <c r="Q256" s="67"/>
      <c r="R256" s="39"/>
      <c r="S256" s="112">
        <f>IF(R256="","",LOOKUP(R256,'工種番号'!$C$4:$C$55,'工種番号'!$D$4:$D$55))</f>
      </c>
      <c r="T256" s="113"/>
      <c r="U256" s="114"/>
      <c r="V256" s="115"/>
      <c r="W256" s="33"/>
      <c r="X256" s="3"/>
    </row>
    <row r="257" spans="1:24" ht="21.75" customHeight="1">
      <c r="A257" s="11">
        <f t="shared" si="17"/>
        <v>0</v>
      </c>
      <c r="B257" s="2"/>
      <c r="C257" s="27"/>
      <c r="D257" s="49">
        <f>IF(ISNUMBER(C257),LOOKUP(C257,'工種番号'!$C$4:$C$55,'工種番号'!$D$4:$D$55),"")</f>
      </c>
      <c r="E257" s="55"/>
      <c r="F257" s="107"/>
      <c r="G257" s="108"/>
      <c r="H257" s="108"/>
      <c r="I257" s="109"/>
      <c r="J257" s="84"/>
      <c r="K257" s="29"/>
      <c r="L257" s="31"/>
      <c r="M257" s="53"/>
      <c r="N257" s="110">
        <f t="shared" si="19"/>
      </c>
      <c r="O257" s="111"/>
      <c r="P257" s="66"/>
      <c r="Q257" s="67"/>
      <c r="R257" s="39"/>
      <c r="S257" s="112">
        <f>IF(R257="","",LOOKUP(R257,'工種番号'!$C$4:$C$55,'工種番号'!$D$4:$D$55))</f>
      </c>
      <c r="T257" s="113"/>
      <c r="U257" s="114"/>
      <c r="V257" s="115"/>
      <c r="W257" s="33"/>
      <c r="X257" s="3"/>
    </row>
    <row r="258" spans="1:24" ht="21.75" customHeight="1">
      <c r="A258" s="11">
        <f t="shared" si="17"/>
        <v>0</v>
      </c>
      <c r="B258" s="2"/>
      <c r="C258" s="27"/>
      <c r="D258" s="49">
        <f>IF(ISNUMBER(C258),LOOKUP(C258,'工種番号'!$C$4:$C$55,'工種番号'!$D$4:$D$55),"")</f>
      </c>
      <c r="E258" s="55"/>
      <c r="F258" s="107"/>
      <c r="G258" s="108"/>
      <c r="H258" s="108"/>
      <c r="I258" s="109"/>
      <c r="J258" s="84"/>
      <c r="K258" s="29"/>
      <c r="L258" s="31"/>
      <c r="M258" s="53"/>
      <c r="N258" s="110">
        <f t="shared" si="19"/>
      </c>
      <c r="O258" s="111"/>
      <c r="P258" s="66"/>
      <c r="Q258" s="67"/>
      <c r="R258" s="39"/>
      <c r="S258" s="112">
        <f>IF(R258="","",LOOKUP(R258,'工種番号'!$C$4:$C$55,'工種番号'!$D$4:$D$55))</f>
      </c>
      <c r="T258" s="113"/>
      <c r="U258" s="114"/>
      <c r="V258" s="115"/>
      <c r="W258" s="33"/>
      <c r="X258" s="3"/>
    </row>
    <row r="259" spans="1:24" ht="21.75" customHeight="1">
      <c r="A259" s="11">
        <f t="shared" si="17"/>
        <v>0</v>
      </c>
      <c r="B259" s="2"/>
      <c r="C259" s="27"/>
      <c r="D259" s="49">
        <f>IF(ISNUMBER(C259),LOOKUP(C259,'工種番号'!$C$4:$C$55,'工種番号'!$D$4:$D$55),"")</f>
      </c>
      <c r="E259" s="55"/>
      <c r="F259" s="107"/>
      <c r="G259" s="108"/>
      <c r="H259" s="108"/>
      <c r="I259" s="109"/>
      <c r="J259" s="84"/>
      <c r="K259" s="29"/>
      <c r="L259" s="31"/>
      <c r="M259" s="53"/>
      <c r="N259" s="110">
        <f t="shared" si="19"/>
      </c>
      <c r="O259" s="111"/>
      <c r="P259" s="66"/>
      <c r="Q259" s="67"/>
      <c r="R259" s="39"/>
      <c r="S259" s="112">
        <f>IF(R259="","",LOOKUP(R259,'工種番号'!$C$4:$C$55,'工種番号'!$D$4:$D$55))</f>
      </c>
      <c r="T259" s="113"/>
      <c r="U259" s="114"/>
      <c r="V259" s="115"/>
      <c r="W259" s="33"/>
      <c r="X259" s="3"/>
    </row>
    <row r="260" spans="1:24" ht="21.75" customHeight="1">
      <c r="A260" s="11">
        <f t="shared" si="17"/>
        <v>0</v>
      </c>
      <c r="B260" s="2"/>
      <c r="C260" s="27"/>
      <c r="D260" s="49">
        <f>IF(ISNUMBER(C260),LOOKUP(C260,'工種番号'!$C$4:$C$55,'工種番号'!$D$4:$D$55),"")</f>
      </c>
      <c r="E260" s="55"/>
      <c r="F260" s="107"/>
      <c r="G260" s="108"/>
      <c r="H260" s="108"/>
      <c r="I260" s="109"/>
      <c r="J260" s="84"/>
      <c r="K260" s="29"/>
      <c r="L260" s="31"/>
      <c r="M260" s="53"/>
      <c r="N260" s="110">
        <f t="shared" si="19"/>
      </c>
      <c r="O260" s="111"/>
      <c r="P260" s="66"/>
      <c r="Q260" s="67"/>
      <c r="R260" s="40"/>
      <c r="S260" s="112">
        <f>IF(R260="","",LOOKUP(R260,'工種番号'!$C$4:$C$55,'工種番号'!$D$4:$D$55))</f>
      </c>
      <c r="T260" s="113"/>
      <c r="U260" s="114"/>
      <c r="V260" s="115"/>
      <c r="W260" s="33"/>
      <c r="X260" s="3"/>
    </row>
    <row r="261" spans="1:24" ht="21.75" customHeight="1">
      <c r="A261" s="11">
        <f t="shared" si="17"/>
        <v>0</v>
      </c>
      <c r="B261" s="2"/>
      <c r="C261" s="18"/>
      <c r="D261" s="49">
        <f>IF(ISNUMBER(C261),LOOKUP(C261,'工種番号'!$C$4:$C$55,'工種番号'!$D$4:$D$55),"")</f>
      </c>
      <c r="E261" s="55"/>
      <c r="F261" s="107"/>
      <c r="G261" s="108"/>
      <c r="H261" s="108"/>
      <c r="I261" s="109"/>
      <c r="J261" s="84"/>
      <c r="K261" s="29"/>
      <c r="L261" s="31"/>
      <c r="M261" s="53"/>
      <c r="N261" s="110">
        <f t="shared" si="19"/>
      </c>
      <c r="O261" s="111"/>
      <c r="P261" s="66"/>
      <c r="Q261" s="67"/>
      <c r="R261" s="40"/>
      <c r="S261" s="112">
        <f>IF(R261="","",LOOKUP(R261,'工種番号'!$C$4:$C$55,'工種番号'!$D$4:$D$55))</f>
      </c>
      <c r="T261" s="113"/>
      <c r="U261" s="114"/>
      <c r="V261" s="115"/>
      <c r="W261" s="33"/>
      <c r="X261" s="3"/>
    </row>
    <row r="262" spans="1:24" ht="21.75" customHeight="1">
      <c r="A262" s="11">
        <f t="shared" si="17"/>
        <v>0</v>
      </c>
      <c r="B262" s="2"/>
      <c r="C262" s="18"/>
      <c r="D262" s="49">
        <f>IF(ISNUMBER(C262),LOOKUP(C262,'工種番号'!$C$4:$C$55,'工種番号'!$D$4:$D$55),"")</f>
      </c>
      <c r="E262" s="55"/>
      <c r="F262" s="107"/>
      <c r="G262" s="108"/>
      <c r="H262" s="108"/>
      <c r="I262" s="109"/>
      <c r="J262" s="84"/>
      <c r="K262" s="29"/>
      <c r="L262" s="31"/>
      <c r="M262" s="53"/>
      <c r="N262" s="110">
        <f t="shared" si="19"/>
      </c>
      <c r="O262" s="111"/>
      <c r="P262" s="66"/>
      <c r="Q262" s="67"/>
      <c r="R262" s="40"/>
      <c r="S262" s="112">
        <f>IF(R262="","",LOOKUP(R262,'工種番号'!$C$4:$C$55,'工種番号'!$D$4:$D$55))</f>
      </c>
      <c r="T262" s="113"/>
      <c r="U262" s="114"/>
      <c r="V262" s="115"/>
      <c r="W262" s="33"/>
      <c r="X262" s="3"/>
    </row>
    <row r="263" spans="1:24" ht="21.75" customHeight="1">
      <c r="A263" s="11">
        <f t="shared" si="17"/>
        <v>0</v>
      </c>
      <c r="B263" s="2"/>
      <c r="C263" s="27"/>
      <c r="D263" s="49">
        <f>IF(ISNUMBER(C263),LOOKUP(C263,'工種番号'!$C$4:$C$55,'工種番号'!$D$4:$D$55),"")</f>
      </c>
      <c r="E263" s="55"/>
      <c r="F263" s="107"/>
      <c r="G263" s="108"/>
      <c r="H263" s="108"/>
      <c r="I263" s="109"/>
      <c r="J263" s="84"/>
      <c r="K263" s="29"/>
      <c r="L263" s="31"/>
      <c r="M263" s="53"/>
      <c r="N263" s="110">
        <f t="shared" si="19"/>
      </c>
      <c r="O263" s="111"/>
      <c r="P263" s="66"/>
      <c r="Q263" s="67"/>
      <c r="R263" s="40"/>
      <c r="S263" s="112">
        <f>IF(R263="","",LOOKUP(R263,'工種番号'!$C$4:$C$55,'工種番号'!$D$4:$D$55))</f>
      </c>
      <c r="T263" s="113"/>
      <c r="U263" s="114"/>
      <c r="V263" s="115"/>
      <c r="W263" s="33"/>
      <c r="X263" s="3"/>
    </row>
    <row r="264" spans="1:24" ht="21.75" customHeight="1">
      <c r="A264" s="11">
        <f t="shared" si="17"/>
        <v>0</v>
      </c>
      <c r="B264" s="2"/>
      <c r="C264" s="27"/>
      <c r="D264" s="49">
        <f>IF(ISNUMBER(C264),LOOKUP(C264,'工種番号'!$C$4:$C$55,'工種番号'!$D$4:$D$55),"")</f>
      </c>
      <c r="E264" s="55"/>
      <c r="F264" s="107"/>
      <c r="G264" s="108"/>
      <c r="H264" s="108"/>
      <c r="I264" s="109"/>
      <c r="J264" s="84"/>
      <c r="K264" s="29"/>
      <c r="L264" s="31"/>
      <c r="M264" s="53"/>
      <c r="N264" s="110">
        <f t="shared" si="19"/>
      </c>
      <c r="O264" s="111"/>
      <c r="P264" s="66"/>
      <c r="Q264" s="67"/>
      <c r="R264" s="40"/>
      <c r="S264" s="112">
        <f>IF(R264="","",LOOKUP(R264,'工種番号'!$C$4:$C$55,'工種番号'!$D$4:$D$55))</f>
      </c>
      <c r="T264" s="113"/>
      <c r="U264" s="114"/>
      <c r="V264" s="115"/>
      <c r="W264" s="33"/>
      <c r="X264" s="3"/>
    </row>
    <row r="265" spans="1:24" ht="21.75" customHeight="1">
      <c r="A265" s="11">
        <f t="shared" si="17"/>
        <v>0</v>
      </c>
      <c r="B265" s="2"/>
      <c r="C265" s="27"/>
      <c r="D265" s="49">
        <f>IF(ISNUMBER(C265),LOOKUP(C265,'工種番号'!$C$4:$C$55,'工種番号'!$D$4:$D$55),"")</f>
      </c>
      <c r="E265" s="55"/>
      <c r="F265" s="107"/>
      <c r="G265" s="108"/>
      <c r="H265" s="108"/>
      <c r="I265" s="109"/>
      <c r="J265" s="84"/>
      <c r="K265" s="29"/>
      <c r="L265" s="31"/>
      <c r="M265" s="53"/>
      <c r="N265" s="110">
        <f t="shared" si="19"/>
      </c>
      <c r="O265" s="111"/>
      <c r="P265" s="66"/>
      <c r="Q265" s="67"/>
      <c r="R265" s="40"/>
      <c r="S265" s="112">
        <f>IF(R265="","",LOOKUP(R265,'工種番号'!$C$4:$C$55,'工種番号'!$D$4:$D$55))</f>
      </c>
      <c r="T265" s="113"/>
      <c r="U265" s="114"/>
      <c r="V265" s="115"/>
      <c r="W265" s="33"/>
      <c r="X265" s="3"/>
    </row>
    <row r="266" spans="1:24" ht="21.75" customHeight="1">
      <c r="A266" s="11">
        <f t="shared" si="17"/>
        <v>0</v>
      </c>
      <c r="B266" s="2"/>
      <c r="C266" s="27"/>
      <c r="D266" s="49">
        <f>IF(ISNUMBER(C266),LOOKUP(C266,'工種番号'!$C$4:$C$55,'工種番号'!$D$4:$D$55),"")</f>
      </c>
      <c r="E266" s="55"/>
      <c r="F266" s="107"/>
      <c r="G266" s="108"/>
      <c r="H266" s="108"/>
      <c r="I266" s="109"/>
      <c r="J266" s="84"/>
      <c r="K266" s="29"/>
      <c r="L266" s="31"/>
      <c r="M266" s="53"/>
      <c r="N266" s="110">
        <f t="shared" si="19"/>
      </c>
      <c r="O266" s="111"/>
      <c r="P266" s="66"/>
      <c r="Q266" s="67"/>
      <c r="R266" s="40"/>
      <c r="S266" s="112">
        <f>IF(R266="","",LOOKUP(R266,'工種番号'!$C$4:$C$55,'工種番号'!$D$4:$D$55))</f>
      </c>
      <c r="T266" s="113"/>
      <c r="U266" s="114"/>
      <c r="V266" s="115"/>
      <c r="W266" s="33"/>
      <c r="X266" s="3"/>
    </row>
    <row r="267" spans="1:24" ht="21.75" customHeight="1">
      <c r="A267" s="11">
        <f t="shared" si="17"/>
        <v>0</v>
      </c>
      <c r="B267" s="2"/>
      <c r="C267" s="27"/>
      <c r="D267" s="49">
        <f>IF(ISNUMBER(C267),LOOKUP(C267,'工種番号'!$C$4:$C$55,'工種番号'!$D$4:$D$55),"")</f>
      </c>
      <c r="E267" s="55"/>
      <c r="F267" s="107"/>
      <c r="G267" s="108"/>
      <c r="H267" s="108"/>
      <c r="I267" s="109"/>
      <c r="J267" s="84"/>
      <c r="K267" s="29"/>
      <c r="L267" s="31"/>
      <c r="M267" s="53"/>
      <c r="N267" s="110">
        <f t="shared" si="19"/>
      </c>
      <c r="O267" s="111"/>
      <c r="P267" s="66"/>
      <c r="Q267" s="67"/>
      <c r="R267" s="40"/>
      <c r="S267" s="112">
        <f>IF(R267="","",LOOKUP(R267,'工種番号'!$C$4:$C$55,'工種番号'!$D$4:$D$55))</f>
      </c>
      <c r="T267" s="113"/>
      <c r="U267" s="114"/>
      <c r="V267" s="115"/>
      <c r="W267" s="33"/>
      <c r="X267" s="3"/>
    </row>
    <row r="268" spans="1:24" ht="21.75" customHeight="1">
      <c r="A268" s="11">
        <f t="shared" si="17"/>
        <v>0</v>
      </c>
      <c r="B268" s="2"/>
      <c r="C268" s="18"/>
      <c r="D268" s="49">
        <f>IF(ISNUMBER(C268),LOOKUP(C268,'工種番号'!$C$4:$C$55,'工種番号'!$D$4:$D$55),"")</f>
      </c>
      <c r="E268" s="55"/>
      <c r="F268" s="107"/>
      <c r="G268" s="108"/>
      <c r="H268" s="108"/>
      <c r="I268" s="109"/>
      <c r="J268" s="84"/>
      <c r="K268" s="29"/>
      <c r="L268" s="31"/>
      <c r="M268" s="53"/>
      <c r="N268" s="110">
        <f t="shared" si="19"/>
      </c>
      <c r="O268" s="111"/>
      <c r="P268" s="66"/>
      <c r="Q268" s="67"/>
      <c r="R268" s="40"/>
      <c r="S268" s="112">
        <f>IF(R268="","",LOOKUP(R268,'工種番号'!$C$4:$C$55,'工種番号'!$D$4:$D$55))</f>
      </c>
      <c r="T268" s="113"/>
      <c r="U268" s="114"/>
      <c r="V268" s="115"/>
      <c r="W268" s="33"/>
      <c r="X268" s="3"/>
    </row>
    <row r="269" spans="1:24" ht="21.75" customHeight="1">
      <c r="A269" s="11">
        <f t="shared" si="17"/>
        <v>0</v>
      </c>
      <c r="B269" s="2"/>
      <c r="C269" s="18"/>
      <c r="D269" s="49">
        <f>IF(ISNUMBER(C269),LOOKUP(C269,'工種番号'!$C$4:$C$55,'工種番号'!$D$4:$D$55),"")</f>
      </c>
      <c r="E269" s="55"/>
      <c r="F269" s="107"/>
      <c r="G269" s="108"/>
      <c r="H269" s="108"/>
      <c r="I269" s="109"/>
      <c r="J269" s="84"/>
      <c r="K269" s="29"/>
      <c r="L269" s="31"/>
      <c r="M269" s="53"/>
      <c r="N269" s="110">
        <f t="shared" si="19"/>
      </c>
      <c r="O269" s="111"/>
      <c r="P269" s="66"/>
      <c r="Q269" s="67"/>
      <c r="R269" s="40"/>
      <c r="S269" s="112">
        <f>IF(R269="","",LOOKUP(R269,'工種番号'!$C$4:$C$55,'工種番号'!$D$4:$D$55))</f>
      </c>
      <c r="T269" s="113"/>
      <c r="U269" s="114"/>
      <c r="V269" s="115"/>
      <c r="W269" s="33"/>
      <c r="X269" s="3"/>
    </row>
    <row r="270" spans="1:24" ht="21.75" customHeight="1">
      <c r="A270" s="11">
        <f t="shared" si="17"/>
        <v>0</v>
      </c>
      <c r="B270" s="2"/>
      <c r="C270" s="18"/>
      <c r="D270" s="49">
        <f>IF(ISNUMBER(C270),LOOKUP(C270,'工種番号'!$C$4:$C$55,'工種番号'!$D$4:$D$55),"")</f>
      </c>
      <c r="E270" s="55"/>
      <c r="F270" s="107"/>
      <c r="G270" s="108"/>
      <c r="H270" s="108"/>
      <c r="I270" s="109"/>
      <c r="J270" s="84"/>
      <c r="K270" s="29"/>
      <c r="L270" s="31"/>
      <c r="M270" s="53"/>
      <c r="N270" s="110">
        <f t="shared" si="19"/>
      </c>
      <c r="O270" s="111"/>
      <c r="P270" s="66"/>
      <c r="Q270" s="67"/>
      <c r="R270" s="40"/>
      <c r="S270" s="112">
        <f>IF(R270="","",LOOKUP(R270,'工種番号'!$C$4:$C$55,'工種番号'!$D$4:$D$55))</f>
      </c>
      <c r="T270" s="113"/>
      <c r="U270" s="114"/>
      <c r="V270" s="115"/>
      <c r="W270" s="33"/>
      <c r="X270" s="3"/>
    </row>
    <row r="271" spans="1:24" ht="21.75" customHeight="1">
      <c r="A271" s="11">
        <f t="shared" si="17"/>
        <v>0</v>
      </c>
      <c r="B271" s="2"/>
      <c r="C271" s="27"/>
      <c r="D271" s="49">
        <f>IF(ISNUMBER(C271),LOOKUP(C271,'工種番号'!$C$4:$C$55,'工種番号'!$D$4:$D$55),"")</f>
      </c>
      <c r="E271" s="55"/>
      <c r="F271" s="107"/>
      <c r="G271" s="108"/>
      <c r="H271" s="108"/>
      <c r="I271" s="109"/>
      <c r="J271" s="84"/>
      <c r="K271" s="29"/>
      <c r="L271" s="31"/>
      <c r="M271" s="53"/>
      <c r="N271" s="110">
        <f t="shared" si="19"/>
      </c>
      <c r="O271" s="111"/>
      <c r="P271" s="66"/>
      <c r="Q271" s="67"/>
      <c r="R271" s="40"/>
      <c r="S271" s="112">
        <f>IF(R271="","",LOOKUP(R271,'工種番号'!$C$4:$C$55,'工種番号'!$D$4:$D$55))</f>
      </c>
      <c r="T271" s="113"/>
      <c r="U271" s="114"/>
      <c r="V271" s="115"/>
      <c r="W271" s="33"/>
      <c r="X271" s="3"/>
    </row>
    <row r="272" spans="1:24" ht="21.75" customHeight="1">
      <c r="A272" s="11">
        <f t="shared" si="17"/>
        <v>0</v>
      </c>
      <c r="B272" s="2"/>
      <c r="C272" s="27"/>
      <c r="D272" s="49">
        <f>IF(ISNUMBER(C272),LOOKUP(C272,'工種番号'!$C$4:$C$55,'工種番号'!$D$4:$D$55),"")</f>
      </c>
      <c r="E272" s="55"/>
      <c r="F272" s="107"/>
      <c r="G272" s="108"/>
      <c r="H272" s="108"/>
      <c r="I272" s="109"/>
      <c r="J272" s="84"/>
      <c r="K272" s="29"/>
      <c r="L272" s="31"/>
      <c r="M272" s="53"/>
      <c r="N272" s="110">
        <f t="shared" si="19"/>
      </c>
      <c r="O272" s="111"/>
      <c r="P272" s="66"/>
      <c r="Q272" s="67"/>
      <c r="R272" s="40"/>
      <c r="S272" s="112">
        <f>IF(R272="","",LOOKUP(R272,'工種番号'!$C$4:$C$55,'工種番号'!$D$4:$D$55))</f>
      </c>
      <c r="T272" s="113"/>
      <c r="U272" s="114"/>
      <c r="V272" s="115"/>
      <c r="W272" s="33"/>
      <c r="X272" s="3"/>
    </row>
    <row r="273" spans="1:24" ht="21.75" customHeight="1" thickBot="1">
      <c r="A273" s="11">
        <f t="shared" si="17"/>
        <v>0</v>
      </c>
      <c r="B273" s="2"/>
      <c r="C273" s="18"/>
      <c r="D273" s="49">
        <f>IF(ISNUMBER(C273),LOOKUP(C273,'工種番号'!$C$4:$C$55,'工種番号'!$D$4:$D$55),"")</f>
      </c>
      <c r="E273" s="55"/>
      <c r="F273" s="107"/>
      <c r="G273" s="108"/>
      <c r="H273" s="108"/>
      <c r="I273" s="109"/>
      <c r="J273" s="84"/>
      <c r="K273" s="29"/>
      <c r="L273" s="31"/>
      <c r="M273" s="53"/>
      <c r="N273" s="110">
        <f t="shared" si="19"/>
      </c>
      <c r="O273" s="111"/>
      <c r="P273" s="66"/>
      <c r="Q273" s="67"/>
      <c r="R273" s="41"/>
      <c r="S273" s="116">
        <f>IF(R273="","",LOOKUP(R273,'工種番号'!$C$4:$C$55,'工種番号'!$D$4:$D$55))</f>
      </c>
      <c r="T273" s="117"/>
      <c r="U273" s="118"/>
      <c r="V273" s="119"/>
      <c r="W273" s="34"/>
      <c r="X273" s="3"/>
    </row>
    <row r="274" spans="1:24" ht="21.75" customHeight="1">
      <c r="A274" s="11"/>
      <c r="B274" s="2"/>
      <c r="C274" s="120" t="s">
        <v>10</v>
      </c>
      <c r="D274" s="121"/>
      <c r="E274" s="37" t="s">
        <v>15</v>
      </c>
      <c r="F274" s="120" t="s">
        <v>16</v>
      </c>
      <c r="G274" s="122"/>
      <c r="H274" s="122"/>
      <c r="I274" s="122"/>
      <c r="J274" s="83"/>
      <c r="K274" s="37" t="s">
        <v>17</v>
      </c>
      <c r="L274" s="37" t="s">
        <v>18</v>
      </c>
      <c r="M274" s="54" t="s">
        <v>19</v>
      </c>
      <c r="N274" s="123" t="s">
        <v>20</v>
      </c>
      <c r="O274" s="124"/>
      <c r="P274" s="68"/>
      <c r="Q274" s="67"/>
      <c r="R274" s="125" t="s">
        <v>21</v>
      </c>
      <c r="S274" s="126"/>
      <c r="T274" s="126"/>
      <c r="U274" s="127" t="s">
        <v>22</v>
      </c>
      <c r="V274" s="127"/>
      <c r="W274" s="128"/>
      <c r="X274" s="3"/>
    </row>
    <row r="275" spans="1:24" ht="21.75" customHeight="1">
      <c r="A275" s="11">
        <f t="shared" si="17"/>
        <v>0</v>
      </c>
      <c r="B275" s="2"/>
      <c r="C275" s="18"/>
      <c r="D275" s="48">
        <f>IF(ISNUMBER(C275),LOOKUP(C275,'工種番号'!$C$4:$C$55,'工種番号'!$D$4:$D$55),"")</f>
      </c>
      <c r="E275" s="55"/>
      <c r="F275" s="107"/>
      <c r="G275" s="108"/>
      <c r="H275" s="108"/>
      <c r="I275" s="109"/>
      <c r="J275" s="84"/>
      <c r="K275" s="29"/>
      <c r="L275" s="31"/>
      <c r="M275" s="53"/>
      <c r="N275" s="110">
        <f aca="true" t="shared" si="20" ref="N275:N297">IF(ISBLANK(M275),"",ROUND(K275*M275,0))</f>
      </c>
      <c r="O275" s="111"/>
      <c r="P275" s="66"/>
      <c r="Q275" s="67"/>
      <c r="R275" s="38"/>
      <c r="S275" s="112">
        <f>IF(R275="","",LOOKUP(R275,'工種番号'!$C$4:$C$55,'工種番号'!$D$4:$D$55))</f>
      </c>
      <c r="T275" s="113"/>
      <c r="U275" s="114"/>
      <c r="V275" s="115"/>
      <c r="W275" s="33"/>
      <c r="X275" s="3"/>
    </row>
    <row r="276" spans="1:24" ht="21.75" customHeight="1">
      <c r="A276" s="11">
        <f t="shared" si="17"/>
        <v>0</v>
      </c>
      <c r="B276" s="2"/>
      <c r="C276" s="27"/>
      <c r="D276" s="49">
        <f>IF(ISNUMBER(C276),LOOKUP(C276,'工種番号'!$C$4:$C$55,'工種番号'!$D$4:$D$55),"")</f>
      </c>
      <c r="E276" s="55"/>
      <c r="F276" s="107"/>
      <c r="G276" s="108"/>
      <c r="H276" s="108"/>
      <c r="I276" s="109"/>
      <c r="J276" s="84"/>
      <c r="K276" s="29"/>
      <c r="L276" s="31"/>
      <c r="M276" s="53"/>
      <c r="N276" s="110">
        <f t="shared" si="20"/>
      </c>
      <c r="O276" s="111"/>
      <c r="P276" s="66"/>
      <c r="Q276" s="67"/>
      <c r="R276" s="38"/>
      <c r="S276" s="112">
        <f>IF(R276="","",LOOKUP(R276,'工種番号'!$C$4:$C$55,'工種番号'!$D$4:$D$55))</f>
      </c>
      <c r="T276" s="113"/>
      <c r="U276" s="114"/>
      <c r="V276" s="115"/>
      <c r="W276" s="33"/>
      <c r="X276" s="3"/>
    </row>
    <row r="277" spans="1:24" ht="21.75" customHeight="1">
      <c r="A277" s="11">
        <f t="shared" si="17"/>
        <v>0</v>
      </c>
      <c r="B277" s="2"/>
      <c r="C277" s="27"/>
      <c r="D277" s="49">
        <f>IF(ISNUMBER(C277),LOOKUP(C277,'工種番号'!$C$4:$C$55,'工種番号'!$D$4:$D$55),"")</f>
      </c>
      <c r="E277" s="55"/>
      <c r="F277" s="107"/>
      <c r="G277" s="108"/>
      <c r="H277" s="108"/>
      <c r="I277" s="109"/>
      <c r="J277" s="84"/>
      <c r="K277" s="29"/>
      <c r="L277" s="31"/>
      <c r="M277" s="53"/>
      <c r="N277" s="110">
        <f t="shared" si="20"/>
      </c>
      <c r="O277" s="111"/>
      <c r="P277" s="66"/>
      <c r="Q277" s="67"/>
      <c r="R277" s="38"/>
      <c r="S277" s="112">
        <f>IF(R277="","",LOOKUP(R277,'工種番号'!$C$4:$C$55,'工種番号'!$D$4:$D$55))</f>
      </c>
      <c r="T277" s="113"/>
      <c r="U277" s="114"/>
      <c r="V277" s="115"/>
      <c r="W277" s="33"/>
      <c r="X277" s="3"/>
    </row>
    <row r="278" spans="1:24" ht="21.75" customHeight="1">
      <c r="A278" s="11">
        <f t="shared" si="17"/>
        <v>0</v>
      </c>
      <c r="B278" s="2"/>
      <c r="C278" s="27"/>
      <c r="D278" s="49">
        <f>IF(ISNUMBER(C278),LOOKUP(C278,'工種番号'!$C$4:$C$55,'工種番号'!$D$4:$D$55),"")</f>
      </c>
      <c r="E278" s="55"/>
      <c r="F278" s="107"/>
      <c r="G278" s="108"/>
      <c r="H278" s="108"/>
      <c r="I278" s="109"/>
      <c r="J278" s="84"/>
      <c r="K278" s="29"/>
      <c r="L278" s="31"/>
      <c r="M278" s="53"/>
      <c r="N278" s="110">
        <f t="shared" si="20"/>
      </c>
      <c r="O278" s="111"/>
      <c r="P278" s="66"/>
      <c r="Q278" s="67"/>
      <c r="R278" s="39"/>
      <c r="S278" s="112">
        <f>IF(R278="","",LOOKUP(R278,'工種番号'!$C$4:$C$55,'工種番号'!$D$4:$D$55))</f>
      </c>
      <c r="T278" s="113"/>
      <c r="U278" s="114"/>
      <c r="V278" s="115"/>
      <c r="W278" s="33"/>
      <c r="X278" s="3"/>
    </row>
    <row r="279" spans="1:24" ht="21.75" customHeight="1">
      <c r="A279" s="11">
        <f t="shared" si="17"/>
        <v>0</v>
      </c>
      <c r="B279" s="2"/>
      <c r="C279" s="27"/>
      <c r="D279" s="49">
        <f>IF(ISNUMBER(C279),LOOKUP(C279,'工種番号'!$C$4:$C$55,'工種番号'!$D$4:$D$55),"")</f>
      </c>
      <c r="E279" s="55"/>
      <c r="F279" s="107"/>
      <c r="G279" s="108"/>
      <c r="H279" s="108"/>
      <c r="I279" s="109"/>
      <c r="J279" s="84"/>
      <c r="K279" s="29"/>
      <c r="L279" s="31"/>
      <c r="M279" s="53"/>
      <c r="N279" s="110">
        <f t="shared" si="20"/>
      </c>
      <c r="O279" s="111"/>
      <c r="P279" s="66"/>
      <c r="Q279" s="67"/>
      <c r="R279" s="39"/>
      <c r="S279" s="112">
        <f>IF(R279="","",LOOKUP(R279,'工種番号'!$C$4:$C$55,'工種番号'!$D$4:$D$55))</f>
      </c>
      <c r="T279" s="113"/>
      <c r="U279" s="114"/>
      <c r="V279" s="115"/>
      <c r="W279" s="33"/>
      <c r="X279" s="3"/>
    </row>
    <row r="280" spans="1:24" ht="21.75" customHeight="1">
      <c r="A280" s="11">
        <f t="shared" si="17"/>
        <v>0</v>
      </c>
      <c r="B280" s="2"/>
      <c r="C280" s="18"/>
      <c r="D280" s="49">
        <f>IF(ISNUMBER(C280),LOOKUP(C280,'工種番号'!$C$4:$C$55,'工種番号'!$D$4:$D$55),"")</f>
      </c>
      <c r="E280" s="55"/>
      <c r="F280" s="107"/>
      <c r="G280" s="108"/>
      <c r="H280" s="108"/>
      <c r="I280" s="109"/>
      <c r="J280" s="84"/>
      <c r="K280" s="29"/>
      <c r="L280" s="31"/>
      <c r="M280" s="53"/>
      <c r="N280" s="110">
        <f t="shared" si="20"/>
      </c>
      <c r="O280" s="111"/>
      <c r="P280" s="66"/>
      <c r="Q280" s="67"/>
      <c r="R280" s="39"/>
      <c r="S280" s="112">
        <f>IF(R280="","",LOOKUP(R280,'工種番号'!$C$4:$C$55,'工種番号'!$D$4:$D$55))</f>
      </c>
      <c r="T280" s="113"/>
      <c r="U280" s="114"/>
      <c r="V280" s="115"/>
      <c r="W280" s="33"/>
      <c r="X280" s="3"/>
    </row>
    <row r="281" spans="1:24" ht="21.75" customHeight="1">
      <c r="A281" s="11">
        <f t="shared" si="17"/>
        <v>0</v>
      </c>
      <c r="B281" s="2"/>
      <c r="C281" s="27"/>
      <c r="D281" s="49">
        <f>IF(ISNUMBER(C281),LOOKUP(C281,'工種番号'!$C$4:$C$55,'工種番号'!$D$4:$D$55),"")</f>
      </c>
      <c r="E281" s="55"/>
      <c r="F281" s="107"/>
      <c r="G281" s="108"/>
      <c r="H281" s="108"/>
      <c r="I281" s="109"/>
      <c r="J281" s="84"/>
      <c r="K281" s="29"/>
      <c r="L281" s="31"/>
      <c r="M281" s="53"/>
      <c r="N281" s="110">
        <f t="shared" si="20"/>
      </c>
      <c r="O281" s="111"/>
      <c r="P281" s="66"/>
      <c r="Q281" s="67"/>
      <c r="R281" s="39"/>
      <c r="S281" s="112">
        <f>IF(R281="","",LOOKUP(R281,'工種番号'!$C$4:$C$55,'工種番号'!$D$4:$D$55))</f>
      </c>
      <c r="T281" s="113"/>
      <c r="U281" s="114"/>
      <c r="V281" s="115"/>
      <c r="W281" s="33"/>
      <c r="X281" s="3"/>
    </row>
    <row r="282" spans="1:24" ht="21.75" customHeight="1">
      <c r="A282" s="11">
        <f t="shared" si="17"/>
        <v>0</v>
      </c>
      <c r="B282" s="2"/>
      <c r="C282" s="27"/>
      <c r="D282" s="49">
        <f>IF(ISNUMBER(C282),LOOKUP(C282,'工種番号'!$C$4:$C$55,'工種番号'!$D$4:$D$55),"")</f>
      </c>
      <c r="E282" s="55"/>
      <c r="F282" s="107"/>
      <c r="G282" s="108"/>
      <c r="H282" s="108"/>
      <c r="I282" s="109"/>
      <c r="J282" s="84"/>
      <c r="K282" s="29"/>
      <c r="L282" s="31"/>
      <c r="M282" s="53"/>
      <c r="N282" s="110">
        <f t="shared" si="20"/>
      </c>
      <c r="O282" s="111"/>
      <c r="P282" s="66"/>
      <c r="Q282" s="67"/>
      <c r="R282" s="39"/>
      <c r="S282" s="112">
        <f>IF(R282="","",LOOKUP(R282,'工種番号'!$C$4:$C$55,'工種番号'!$D$4:$D$55))</f>
      </c>
      <c r="T282" s="113"/>
      <c r="U282" s="114"/>
      <c r="V282" s="115"/>
      <c r="W282" s="33"/>
      <c r="X282" s="3"/>
    </row>
    <row r="283" spans="1:24" ht="21.75" customHeight="1">
      <c r="A283" s="11">
        <f aca="true" t="shared" si="21" ref="A283:A345">C283</f>
        <v>0</v>
      </c>
      <c r="B283" s="2"/>
      <c r="C283" s="27"/>
      <c r="D283" s="49">
        <f>IF(ISNUMBER(C283),LOOKUP(C283,'工種番号'!$C$4:$C$55,'工種番号'!$D$4:$D$55),"")</f>
      </c>
      <c r="E283" s="55"/>
      <c r="F283" s="107"/>
      <c r="G283" s="108"/>
      <c r="H283" s="108"/>
      <c r="I283" s="109"/>
      <c r="J283" s="84"/>
      <c r="K283" s="29"/>
      <c r="L283" s="31"/>
      <c r="M283" s="53"/>
      <c r="N283" s="110">
        <f t="shared" si="20"/>
      </c>
      <c r="O283" s="111"/>
      <c r="P283" s="66"/>
      <c r="Q283" s="67"/>
      <c r="R283" s="39"/>
      <c r="S283" s="112">
        <f>IF(R283="","",LOOKUP(R283,'工種番号'!$C$4:$C$55,'工種番号'!$D$4:$D$55))</f>
      </c>
      <c r="T283" s="113"/>
      <c r="U283" s="114"/>
      <c r="V283" s="115"/>
      <c r="W283" s="33"/>
      <c r="X283" s="3"/>
    </row>
    <row r="284" spans="1:24" ht="21.75" customHeight="1">
      <c r="A284" s="11">
        <f t="shared" si="21"/>
        <v>0</v>
      </c>
      <c r="B284" s="2"/>
      <c r="C284" s="27"/>
      <c r="D284" s="49">
        <f>IF(ISNUMBER(C284),LOOKUP(C284,'工種番号'!$C$4:$C$55,'工種番号'!$D$4:$D$55),"")</f>
      </c>
      <c r="E284" s="55"/>
      <c r="F284" s="107"/>
      <c r="G284" s="108"/>
      <c r="H284" s="108"/>
      <c r="I284" s="109"/>
      <c r="J284" s="84"/>
      <c r="K284" s="29"/>
      <c r="L284" s="31"/>
      <c r="M284" s="53"/>
      <c r="N284" s="110">
        <f t="shared" si="20"/>
      </c>
      <c r="O284" s="111"/>
      <c r="P284" s="66"/>
      <c r="Q284" s="67"/>
      <c r="R284" s="40"/>
      <c r="S284" s="112">
        <f>IF(R284="","",LOOKUP(R284,'工種番号'!$C$4:$C$55,'工種番号'!$D$4:$D$55))</f>
      </c>
      <c r="T284" s="113"/>
      <c r="U284" s="114"/>
      <c r="V284" s="115"/>
      <c r="W284" s="33"/>
      <c r="X284" s="3"/>
    </row>
    <row r="285" spans="1:24" ht="21.75" customHeight="1">
      <c r="A285" s="11">
        <f t="shared" si="21"/>
        <v>0</v>
      </c>
      <c r="B285" s="2"/>
      <c r="C285" s="18"/>
      <c r="D285" s="49">
        <f>IF(ISNUMBER(C285),LOOKUP(C285,'工種番号'!$C$4:$C$55,'工種番号'!$D$4:$D$55),"")</f>
      </c>
      <c r="E285" s="55"/>
      <c r="F285" s="107"/>
      <c r="G285" s="108"/>
      <c r="H285" s="108"/>
      <c r="I285" s="109"/>
      <c r="J285" s="84"/>
      <c r="K285" s="29"/>
      <c r="L285" s="31"/>
      <c r="M285" s="53"/>
      <c r="N285" s="110">
        <f t="shared" si="20"/>
      </c>
      <c r="O285" s="111"/>
      <c r="P285" s="66"/>
      <c r="Q285" s="67"/>
      <c r="R285" s="40"/>
      <c r="S285" s="112">
        <f>IF(R285="","",LOOKUP(R285,'工種番号'!$C$4:$C$55,'工種番号'!$D$4:$D$55))</f>
      </c>
      <c r="T285" s="113"/>
      <c r="U285" s="114"/>
      <c r="V285" s="115"/>
      <c r="W285" s="33"/>
      <c r="X285" s="3"/>
    </row>
    <row r="286" spans="1:24" ht="21.75" customHeight="1">
      <c r="A286" s="11">
        <f t="shared" si="21"/>
        <v>0</v>
      </c>
      <c r="B286" s="2"/>
      <c r="C286" s="18"/>
      <c r="D286" s="49">
        <f>IF(ISNUMBER(C286),LOOKUP(C286,'工種番号'!$C$4:$C$55,'工種番号'!$D$4:$D$55),"")</f>
      </c>
      <c r="E286" s="55"/>
      <c r="F286" s="107"/>
      <c r="G286" s="108"/>
      <c r="H286" s="108"/>
      <c r="I286" s="109"/>
      <c r="J286" s="84"/>
      <c r="K286" s="29"/>
      <c r="L286" s="31"/>
      <c r="M286" s="53"/>
      <c r="N286" s="110">
        <f t="shared" si="20"/>
      </c>
      <c r="O286" s="111"/>
      <c r="P286" s="66"/>
      <c r="Q286" s="67"/>
      <c r="R286" s="40"/>
      <c r="S286" s="112">
        <f>IF(R286="","",LOOKUP(R286,'工種番号'!$C$4:$C$55,'工種番号'!$D$4:$D$55))</f>
      </c>
      <c r="T286" s="113"/>
      <c r="U286" s="114"/>
      <c r="V286" s="115"/>
      <c r="W286" s="33"/>
      <c r="X286" s="3"/>
    </row>
    <row r="287" spans="1:24" ht="21.75" customHeight="1">
      <c r="A287" s="11">
        <f t="shared" si="21"/>
        <v>0</v>
      </c>
      <c r="B287" s="2"/>
      <c r="C287" s="27"/>
      <c r="D287" s="49">
        <f>IF(ISNUMBER(C287),LOOKUP(C287,'工種番号'!$C$4:$C$55,'工種番号'!$D$4:$D$55),"")</f>
      </c>
      <c r="E287" s="55"/>
      <c r="F287" s="107"/>
      <c r="G287" s="108"/>
      <c r="H287" s="108"/>
      <c r="I287" s="109"/>
      <c r="J287" s="84"/>
      <c r="K287" s="29"/>
      <c r="L287" s="31"/>
      <c r="M287" s="53"/>
      <c r="N287" s="110">
        <f t="shared" si="20"/>
      </c>
      <c r="O287" s="111"/>
      <c r="P287" s="66"/>
      <c r="Q287" s="67"/>
      <c r="R287" s="40"/>
      <c r="S287" s="112">
        <f>IF(R287="","",LOOKUP(R287,'工種番号'!$C$4:$C$55,'工種番号'!$D$4:$D$55))</f>
      </c>
      <c r="T287" s="113"/>
      <c r="U287" s="114"/>
      <c r="V287" s="115"/>
      <c r="W287" s="33"/>
      <c r="X287" s="3"/>
    </row>
    <row r="288" spans="1:24" ht="21.75" customHeight="1">
      <c r="A288" s="11">
        <f t="shared" si="21"/>
        <v>0</v>
      </c>
      <c r="B288" s="2"/>
      <c r="C288" s="27"/>
      <c r="D288" s="49">
        <f>IF(ISNUMBER(C288),LOOKUP(C288,'工種番号'!$C$4:$C$55,'工種番号'!$D$4:$D$55),"")</f>
      </c>
      <c r="E288" s="55"/>
      <c r="F288" s="107"/>
      <c r="G288" s="108"/>
      <c r="H288" s="108"/>
      <c r="I288" s="109"/>
      <c r="J288" s="84"/>
      <c r="K288" s="29"/>
      <c r="L288" s="31"/>
      <c r="M288" s="53"/>
      <c r="N288" s="110">
        <f t="shared" si="20"/>
      </c>
      <c r="O288" s="111"/>
      <c r="P288" s="66"/>
      <c r="Q288" s="67"/>
      <c r="R288" s="40"/>
      <c r="S288" s="112">
        <f>IF(R288="","",LOOKUP(R288,'工種番号'!$C$4:$C$55,'工種番号'!$D$4:$D$55))</f>
      </c>
      <c r="T288" s="113"/>
      <c r="U288" s="114"/>
      <c r="V288" s="115"/>
      <c r="W288" s="33"/>
      <c r="X288" s="3"/>
    </row>
    <row r="289" spans="1:24" ht="21.75" customHeight="1">
      <c r="A289" s="11">
        <f t="shared" si="21"/>
        <v>0</v>
      </c>
      <c r="B289" s="2"/>
      <c r="C289" s="27"/>
      <c r="D289" s="49">
        <f>IF(ISNUMBER(C289),LOOKUP(C289,'工種番号'!$C$4:$C$55,'工種番号'!$D$4:$D$55),"")</f>
      </c>
      <c r="E289" s="55"/>
      <c r="F289" s="107"/>
      <c r="G289" s="108"/>
      <c r="H289" s="108"/>
      <c r="I289" s="109"/>
      <c r="J289" s="84"/>
      <c r="K289" s="29"/>
      <c r="L289" s="31"/>
      <c r="M289" s="53"/>
      <c r="N289" s="110">
        <f t="shared" si="20"/>
      </c>
      <c r="O289" s="111"/>
      <c r="P289" s="66"/>
      <c r="Q289" s="67"/>
      <c r="R289" s="40"/>
      <c r="S289" s="112">
        <f>IF(R289="","",LOOKUP(R289,'工種番号'!$C$4:$C$55,'工種番号'!$D$4:$D$55))</f>
      </c>
      <c r="T289" s="113"/>
      <c r="U289" s="114"/>
      <c r="V289" s="115"/>
      <c r="W289" s="33"/>
      <c r="X289" s="3"/>
    </row>
    <row r="290" spans="1:24" ht="21.75" customHeight="1">
      <c r="A290" s="11">
        <f t="shared" si="21"/>
        <v>0</v>
      </c>
      <c r="B290" s="2"/>
      <c r="C290" s="27"/>
      <c r="D290" s="49">
        <f>IF(ISNUMBER(C290),LOOKUP(C290,'工種番号'!$C$4:$C$55,'工種番号'!$D$4:$D$55),"")</f>
      </c>
      <c r="E290" s="55"/>
      <c r="F290" s="107"/>
      <c r="G290" s="108"/>
      <c r="H290" s="108"/>
      <c r="I290" s="109"/>
      <c r="J290" s="84"/>
      <c r="K290" s="29"/>
      <c r="L290" s="31"/>
      <c r="M290" s="53"/>
      <c r="N290" s="110">
        <f t="shared" si="20"/>
      </c>
      <c r="O290" s="111"/>
      <c r="P290" s="66"/>
      <c r="Q290" s="67"/>
      <c r="R290" s="40"/>
      <c r="S290" s="112">
        <f>IF(R290="","",LOOKUP(R290,'工種番号'!$C$4:$C$55,'工種番号'!$D$4:$D$55))</f>
      </c>
      <c r="T290" s="113"/>
      <c r="U290" s="114"/>
      <c r="V290" s="115"/>
      <c r="W290" s="33"/>
      <c r="X290" s="3"/>
    </row>
    <row r="291" spans="1:24" ht="21.75" customHeight="1">
      <c r="A291" s="11">
        <f t="shared" si="21"/>
        <v>0</v>
      </c>
      <c r="B291" s="2"/>
      <c r="C291" s="27"/>
      <c r="D291" s="49">
        <f>IF(ISNUMBER(C291),LOOKUP(C291,'工種番号'!$C$4:$C$55,'工種番号'!$D$4:$D$55),"")</f>
      </c>
      <c r="E291" s="55"/>
      <c r="F291" s="107"/>
      <c r="G291" s="108"/>
      <c r="H291" s="108"/>
      <c r="I291" s="109"/>
      <c r="J291" s="84"/>
      <c r="K291" s="29"/>
      <c r="L291" s="31"/>
      <c r="M291" s="53"/>
      <c r="N291" s="110">
        <f t="shared" si="20"/>
      </c>
      <c r="O291" s="111"/>
      <c r="P291" s="66"/>
      <c r="Q291" s="67"/>
      <c r="R291" s="40"/>
      <c r="S291" s="112">
        <f>IF(R291="","",LOOKUP(R291,'工種番号'!$C$4:$C$55,'工種番号'!$D$4:$D$55))</f>
      </c>
      <c r="T291" s="113"/>
      <c r="U291" s="114"/>
      <c r="V291" s="115"/>
      <c r="W291" s="33"/>
      <c r="X291" s="3"/>
    </row>
    <row r="292" spans="1:24" ht="21.75" customHeight="1">
      <c r="A292" s="11">
        <f t="shared" si="21"/>
        <v>0</v>
      </c>
      <c r="B292" s="2"/>
      <c r="C292" s="18"/>
      <c r="D292" s="49">
        <f>IF(ISNUMBER(C292),LOOKUP(C292,'工種番号'!$C$4:$C$55,'工種番号'!$D$4:$D$55),"")</f>
      </c>
      <c r="E292" s="55"/>
      <c r="F292" s="107"/>
      <c r="G292" s="108"/>
      <c r="H292" s="108"/>
      <c r="I292" s="109"/>
      <c r="J292" s="84"/>
      <c r="K292" s="29"/>
      <c r="L292" s="31"/>
      <c r="M292" s="53"/>
      <c r="N292" s="110">
        <f t="shared" si="20"/>
      </c>
      <c r="O292" s="111"/>
      <c r="P292" s="66"/>
      <c r="Q292" s="67"/>
      <c r="R292" s="40"/>
      <c r="S292" s="112">
        <f>IF(R292="","",LOOKUP(R292,'工種番号'!$C$4:$C$55,'工種番号'!$D$4:$D$55))</f>
      </c>
      <c r="T292" s="113"/>
      <c r="U292" s="114"/>
      <c r="V292" s="115"/>
      <c r="W292" s="33"/>
      <c r="X292" s="3"/>
    </row>
    <row r="293" spans="1:24" ht="21.75" customHeight="1">
      <c r="A293" s="11">
        <f t="shared" si="21"/>
        <v>0</v>
      </c>
      <c r="B293" s="2"/>
      <c r="C293" s="18"/>
      <c r="D293" s="49">
        <f>IF(ISNUMBER(C293),LOOKUP(C293,'工種番号'!$C$4:$C$55,'工種番号'!$D$4:$D$55),"")</f>
      </c>
      <c r="E293" s="55"/>
      <c r="F293" s="107"/>
      <c r="G293" s="108"/>
      <c r="H293" s="108"/>
      <c r="I293" s="109"/>
      <c r="J293" s="84"/>
      <c r="K293" s="29"/>
      <c r="L293" s="31"/>
      <c r="M293" s="53"/>
      <c r="N293" s="110">
        <f t="shared" si="20"/>
      </c>
      <c r="O293" s="111"/>
      <c r="P293" s="66"/>
      <c r="Q293" s="67"/>
      <c r="R293" s="40"/>
      <c r="S293" s="112">
        <f>IF(R293="","",LOOKUP(R293,'工種番号'!$C$4:$C$55,'工種番号'!$D$4:$D$55))</f>
      </c>
      <c r="T293" s="113"/>
      <c r="U293" s="114"/>
      <c r="V293" s="115"/>
      <c r="W293" s="33"/>
      <c r="X293" s="3"/>
    </row>
    <row r="294" spans="1:24" ht="21.75" customHeight="1">
      <c r="A294" s="11">
        <f t="shared" si="21"/>
        <v>0</v>
      </c>
      <c r="B294" s="2"/>
      <c r="C294" s="18"/>
      <c r="D294" s="49">
        <f>IF(ISNUMBER(C294),LOOKUP(C294,'工種番号'!$C$4:$C$55,'工種番号'!$D$4:$D$55),"")</f>
      </c>
      <c r="E294" s="55"/>
      <c r="F294" s="107"/>
      <c r="G294" s="108"/>
      <c r="H294" s="108"/>
      <c r="I294" s="109"/>
      <c r="J294" s="84"/>
      <c r="K294" s="29"/>
      <c r="L294" s="31"/>
      <c r="M294" s="53"/>
      <c r="N294" s="110">
        <f t="shared" si="20"/>
      </c>
      <c r="O294" s="111"/>
      <c r="P294" s="66"/>
      <c r="Q294" s="67"/>
      <c r="R294" s="40"/>
      <c r="S294" s="112">
        <f>IF(R294="","",LOOKUP(R294,'工種番号'!$C$4:$C$55,'工種番号'!$D$4:$D$55))</f>
      </c>
      <c r="T294" s="113"/>
      <c r="U294" s="114"/>
      <c r="V294" s="115"/>
      <c r="W294" s="33"/>
      <c r="X294" s="3"/>
    </row>
    <row r="295" spans="1:24" ht="21.75" customHeight="1">
      <c r="A295" s="11">
        <f t="shared" si="21"/>
        <v>0</v>
      </c>
      <c r="B295" s="2"/>
      <c r="C295" s="27"/>
      <c r="D295" s="49">
        <f>IF(ISNUMBER(C295),LOOKUP(C295,'工種番号'!$C$4:$C$55,'工種番号'!$D$4:$D$55),"")</f>
      </c>
      <c r="E295" s="55"/>
      <c r="F295" s="107"/>
      <c r="G295" s="108"/>
      <c r="H295" s="108"/>
      <c r="I295" s="109"/>
      <c r="J295" s="84"/>
      <c r="K295" s="29"/>
      <c r="L295" s="31"/>
      <c r="M295" s="53"/>
      <c r="N295" s="110">
        <f t="shared" si="20"/>
      </c>
      <c r="O295" s="111"/>
      <c r="P295" s="66"/>
      <c r="Q295" s="67"/>
      <c r="R295" s="40"/>
      <c r="S295" s="112">
        <f>IF(R295="","",LOOKUP(R295,'工種番号'!$C$4:$C$55,'工種番号'!$D$4:$D$55))</f>
      </c>
      <c r="T295" s="113"/>
      <c r="U295" s="114"/>
      <c r="V295" s="115"/>
      <c r="W295" s="33"/>
      <c r="X295" s="3"/>
    </row>
    <row r="296" spans="1:24" ht="21.75" customHeight="1">
      <c r="A296" s="11">
        <f t="shared" si="21"/>
        <v>0</v>
      </c>
      <c r="B296" s="2"/>
      <c r="C296" s="27"/>
      <c r="D296" s="49">
        <f>IF(ISNUMBER(C296),LOOKUP(C296,'工種番号'!$C$4:$C$55,'工種番号'!$D$4:$D$55),"")</f>
      </c>
      <c r="E296" s="55"/>
      <c r="F296" s="107"/>
      <c r="G296" s="108"/>
      <c r="H296" s="108"/>
      <c r="I296" s="109"/>
      <c r="J296" s="84"/>
      <c r="K296" s="29"/>
      <c r="L296" s="31"/>
      <c r="M296" s="53"/>
      <c r="N296" s="110">
        <f t="shared" si="20"/>
      </c>
      <c r="O296" s="111"/>
      <c r="P296" s="66"/>
      <c r="Q296" s="67"/>
      <c r="R296" s="40"/>
      <c r="S296" s="112">
        <f>IF(R296="","",LOOKUP(R296,'工種番号'!$C$4:$C$55,'工種番号'!$D$4:$D$55))</f>
      </c>
      <c r="T296" s="113"/>
      <c r="U296" s="114"/>
      <c r="V296" s="115"/>
      <c r="W296" s="33"/>
      <c r="X296" s="3"/>
    </row>
    <row r="297" spans="1:24" ht="21.75" customHeight="1" thickBot="1">
      <c r="A297" s="11">
        <f t="shared" si="21"/>
        <v>0</v>
      </c>
      <c r="B297" s="2"/>
      <c r="C297" s="18"/>
      <c r="D297" s="49">
        <f>IF(ISNUMBER(C297),LOOKUP(C297,'工種番号'!$C$4:$C$55,'工種番号'!$D$4:$D$55),"")</f>
      </c>
      <c r="E297" s="55"/>
      <c r="F297" s="107"/>
      <c r="G297" s="108"/>
      <c r="H297" s="108"/>
      <c r="I297" s="109"/>
      <c r="J297" s="84"/>
      <c r="K297" s="29"/>
      <c r="L297" s="31"/>
      <c r="M297" s="53"/>
      <c r="N297" s="110">
        <f t="shared" si="20"/>
      </c>
      <c r="O297" s="111"/>
      <c r="P297" s="66"/>
      <c r="Q297" s="67"/>
      <c r="R297" s="41"/>
      <c r="S297" s="116">
        <f>IF(R297="","",LOOKUP(R297,'工種番号'!$C$4:$C$55,'工種番号'!$D$4:$D$55))</f>
      </c>
      <c r="T297" s="117"/>
      <c r="U297" s="118"/>
      <c r="V297" s="119"/>
      <c r="W297" s="34"/>
      <c r="X297" s="3"/>
    </row>
    <row r="298" spans="1:24" ht="21.75" customHeight="1">
      <c r="A298" s="11"/>
      <c r="B298" s="2"/>
      <c r="C298" s="120" t="s">
        <v>10</v>
      </c>
      <c r="D298" s="121"/>
      <c r="E298" s="37" t="s">
        <v>15</v>
      </c>
      <c r="F298" s="120" t="s">
        <v>16</v>
      </c>
      <c r="G298" s="122"/>
      <c r="H298" s="122"/>
      <c r="I298" s="122"/>
      <c r="J298" s="83"/>
      <c r="K298" s="37" t="s">
        <v>17</v>
      </c>
      <c r="L298" s="37" t="s">
        <v>18</v>
      </c>
      <c r="M298" s="54" t="s">
        <v>19</v>
      </c>
      <c r="N298" s="123" t="s">
        <v>20</v>
      </c>
      <c r="O298" s="124"/>
      <c r="P298" s="68"/>
      <c r="Q298" s="67"/>
      <c r="R298" s="125" t="s">
        <v>21</v>
      </c>
      <c r="S298" s="126"/>
      <c r="T298" s="126"/>
      <c r="U298" s="127" t="s">
        <v>22</v>
      </c>
      <c r="V298" s="127"/>
      <c r="W298" s="128"/>
      <c r="X298" s="3"/>
    </row>
    <row r="299" spans="1:24" ht="21.75" customHeight="1">
      <c r="A299" s="11">
        <f t="shared" si="21"/>
        <v>0</v>
      </c>
      <c r="B299" s="2"/>
      <c r="C299" s="18"/>
      <c r="D299" s="48">
        <f>IF(ISNUMBER(C299),LOOKUP(C299,'工種番号'!$C$4:$C$55,'工種番号'!$D$4:$D$55),"")</f>
      </c>
      <c r="E299" s="55"/>
      <c r="F299" s="107"/>
      <c r="G299" s="108"/>
      <c r="H299" s="108"/>
      <c r="I299" s="109"/>
      <c r="J299" s="84"/>
      <c r="K299" s="29"/>
      <c r="L299" s="31"/>
      <c r="M299" s="53"/>
      <c r="N299" s="110">
        <f aca="true" t="shared" si="22" ref="N299:N321">IF(ISBLANK(M299),"",ROUND(K299*M299,0))</f>
      </c>
      <c r="O299" s="111"/>
      <c r="P299" s="66"/>
      <c r="Q299" s="67"/>
      <c r="R299" s="38"/>
      <c r="S299" s="112">
        <f>IF(R299="","",LOOKUP(R299,'工種番号'!$C$4:$C$55,'工種番号'!$D$4:$D$55))</f>
      </c>
      <c r="T299" s="113"/>
      <c r="U299" s="114"/>
      <c r="V299" s="115"/>
      <c r="W299" s="33"/>
      <c r="X299" s="3"/>
    </row>
    <row r="300" spans="1:24" ht="21.75" customHeight="1">
      <c r="A300" s="11">
        <f t="shared" si="21"/>
        <v>0</v>
      </c>
      <c r="B300" s="2"/>
      <c r="C300" s="27"/>
      <c r="D300" s="49">
        <f>IF(ISNUMBER(C300),LOOKUP(C300,'工種番号'!$C$4:$C$55,'工種番号'!$D$4:$D$55),"")</f>
      </c>
      <c r="E300" s="55"/>
      <c r="F300" s="107"/>
      <c r="G300" s="108"/>
      <c r="H300" s="108"/>
      <c r="I300" s="109"/>
      <c r="J300" s="84"/>
      <c r="K300" s="29"/>
      <c r="L300" s="31"/>
      <c r="M300" s="53"/>
      <c r="N300" s="110">
        <f t="shared" si="22"/>
      </c>
      <c r="O300" s="111"/>
      <c r="P300" s="66"/>
      <c r="Q300" s="67"/>
      <c r="R300" s="38"/>
      <c r="S300" s="112">
        <f>IF(R300="","",LOOKUP(R300,'工種番号'!$C$4:$C$55,'工種番号'!$D$4:$D$55))</f>
      </c>
      <c r="T300" s="113"/>
      <c r="U300" s="114"/>
      <c r="V300" s="115"/>
      <c r="W300" s="33"/>
      <c r="X300" s="3"/>
    </row>
    <row r="301" spans="1:24" ht="21.75" customHeight="1">
      <c r="A301" s="11">
        <f t="shared" si="21"/>
        <v>0</v>
      </c>
      <c r="B301" s="2"/>
      <c r="C301" s="27"/>
      <c r="D301" s="49">
        <f>IF(ISNUMBER(C301),LOOKUP(C301,'工種番号'!$C$4:$C$55,'工種番号'!$D$4:$D$55),"")</f>
      </c>
      <c r="E301" s="55"/>
      <c r="F301" s="107"/>
      <c r="G301" s="108"/>
      <c r="H301" s="108"/>
      <c r="I301" s="109"/>
      <c r="J301" s="84"/>
      <c r="K301" s="29"/>
      <c r="L301" s="31"/>
      <c r="M301" s="53"/>
      <c r="N301" s="110">
        <f t="shared" si="22"/>
      </c>
      <c r="O301" s="111"/>
      <c r="P301" s="66"/>
      <c r="Q301" s="67"/>
      <c r="R301" s="38"/>
      <c r="S301" s="112">
        <f>IF(R301="","",LOOKUP(R301,'工種番号'!$C$4:$C$55,'工種番号'!$D$4:$D$55))</f>
      </c>
      <c r="T301" s="113"/>
      <c r="U301" s="114"/>
      <c r="V301" s="115"/>
      <c r="W301" s="33"/>
      <c r="X301" s="3"/>
    </row>
    <row r="302" spans="1:24" ht="21.75" customHeight="1">
      <c r="A302" s="11">
        <f t="shared" si="21"/>
        <v>0</v>
      </c>
      <c r="B302" s="2"/>
      <c r="C302" s="27"/>
      <c r="D302" s="49">
        <f>IF(ISNUMBER(C302),LOOKUP(C302,'工種番号'!$C$4:$C$55,'工種番号'!$D$4:$D$55),"")</f>
      </c>
      <c r="E302" s="55"/>
      <c r="F302" s="107"/>
      <c r="G302" s="108"/>
      <c r="H302" s="108"/>
      <c r="I302" s="109"/>
      <c r="J302" s="84"/>
      <c r="K302" s="29"/>
      <c r="L302" s="31"/>
      <c r="M302" s="53"/>
      <c r="N302" s="110">
        <f t="shared" si="22"/>
      </c>
      <c r="O302" s="111"/>
      <c r="P302" s="66"/>
      <c r="Q302" s="67"/>
      <c r="R302" s="39"/>
      <c r="S302" s="112">
        <f>IF(R302="","",LOOKUP(R302,'工種番号'!$C$4:$C$55,'工種番号'!$D$4:$D$55))</f>
      </c>
      <c r="T302" s="113"/>
      <c r="U302" s="114"/>
      <c r="V302" s="115"/>
      <c r="W302" s="33"/>
      <c r="X302" s="3"/>
    </row>
    <row r="303" spans="1:24" ht="21.75" customHeight="1">
      <c r="A303" s="11">
        <f t="shared" si="21"/>
        <v>0</v>
      </c>
      <c r="B303" s="2"/>
      <c r="C303" s="27"/>
      <c r="D303" s="49">
        <f>IF(ISNUMBER(C303),LOOKUP(C303,'工種番号'!$C$4:$C$55,'工種番号'!$D$4:$D$55),"")</f>
      </c>
      <c r="E303" s="55"/>
      <c r="F303" s="107"/>
      <c r="G303" s="108"/>
      <c r="H303" s="108"/>
      <c r="I303" s="109"/>
      <c r="J303" s="84"/>
      <c r="K303" s="29"/>
      <c r="L303" s="31"/>
      <c r="M303" s="53"/>
      <c r="N303" s="110">
        <f t="shared" si="22"/>
      </c>
      <c r="O303" s="111"/>
      <c r="P303" s="66"/>
      <c r="Q303" s="67"/>
      <c r="R303" s="39"/>
      <c r="S303" s="112">
        <f>IF(R303="","",LOOKUP(R303,'工種番号'!$C$4:$C$55,'工種番号'!$D$4:$D$55))</f>
      </c>
      <c r="T303" s="113"/>
      <c r="U303" s="114"/>
      <c r="V303" s="115"/>
      <c r="W303" s="33"/>
      <c r="X303" s="3"/>
    </row>
    <row r="304" spans="1:24" ht="21.75" customHeight="1">
      <c r="A304" s="11">
        <f t="shared" si="21"/>
        <v>0</v>
      </c>
      <c r="B304" s="2"/>
      <c r="C304" s="18"/>
      <c r="D304" s="49">
        <f>IF(ISNUMBER(C304),LOOKUP(C304,'工種番号'!$C$4:$C$55,'工種番号'!$D$4:$D$55),"")</f>
      </c>
      <c r="E304" s="55"/>
      <c r="F304" s="107"/>
      <c r="G304" s="108"/>
      <c r="H304" s="108"/>
      <c r="I304" s="109"/>
      <c r="J304" s="84"/>
      <c r="K304" s="29"/>
      <c r="L304" s="31"/>
      <c r="M304" s="53"/>
      <c r="N304" s="110">
        <f t="shared" si="22"/>
      </c>
      <c r="O304" s="111"/>
      <c r="P304" s="66"/>
      <c r="Q304" s="67"/>
      <c r="R304" s="39"/>
      <c r="S304" s="112">
        <f>IF(R304="","",LOOKUP(R304,'工種番号'!$C$4:$C$55,'工種番号'!$D$4:$D$55))</f>
      </c>
      <c r="T304" s="113"/>
      <c r="U304" s="114"/>
      <c r="V304" s="115"/>
      <c r="W304" s="33"/>
      <c r="X304" s="3"/>
    </row>
    <row r="305" spans="1:24" ht="21.75" customHeight="1">
      <c r="A305" s="11">
        <f t="shared" si="21"/>
        <v>0</v>
      </c>
      <c r="B305" s="2"/>
      <c r="C305" s="27"/>
      <c r="D305" s="49">
        <f>IF(ISNUMBER(C305),LOOKUP(C305,'工種番号'!$C$4:$C$55,'工種番号'!$D$4:$D$55),"")</f>
      </c>
      <c r="E305" s="55"/>
      <c r="F305" s="107"/>
      <c r="G305" s="108"/>
      <c r="H305" s="108"/>
      <c r="I305" s="109"/>
      <c r="J305" s="84"/>
      <c r="K305" s="29"/>
      <c r="L305" s="31"/>
      <c r="M305" s="53"/>
      <c r="N305" s="110">
        <f t="shared" si="22"/>
      </c>
      <c r="O305" s="111"/>
      <c r="P305" s="66"/>
      <c r="Q305" s="67"/>
      <c r="R305" s="39"/>
      <c r="S305" s="112">
        <f>IF(R305="","",LOOKUP(R305,'工種番号'!$C$4:$C$55,'工種番号'!$D$4:$D$55))</f>
      </c>
      <c r="T305" s="113"/>
      <c r="U305" s="114"/>
      <c r="V305" s="115"/>
      <c r="W305" s="33"/>
      <c r="X305" s="3"/>
    </row>
    <row r="306" spans="1:24" ht="21.75" customHeight="1">
      <c r="A306" s="11">
        <f t="shared" si="21"/>
        <v>0</v>
      </c>
      <c r="B306" s="2"/>
      <c r="C306" s="27"/>
      <c r="D306" s="49">
        <f>IF(ISNUMBER(C306),LOOKUP(C306,'工種番号'!$C$4:$C$55,'工種番号'!$D$4:$D$55),"")</f>
      </c>
      <c r="E306" s="55"/>
      <c r="F306" s="107"/>
      <c r="G306" s="108"/>
      <c r="H306" s="108"/>
      <c r="I306" s="109"/>
      <c r="J306" s="84"/>
      <c r="K306" s="29"/>
      <c r="L306" s="31"/>
      <c r="M306" s="53"/>
      <c r="N306" s="110">
        <f t="shared" si="22"/>
      </c>
      <c r="O306" s="111"/>
      <c r="P306" s="66"/>
      <c r="Q306" s="67"/>
      <c r="R306" s="39"/>
      <c r="S306" s="112">
        <f>IF(R306="","",LOOKUP(R306,'工種番号'!$C$4:$C$55,'工種番号'!$D$4:$D$55))</f>
      </c>
      <c r="T306" s="113"/>
      <c r="U306" s="114"/>
      <c r="V306" s="115"/>
      <c r="W306" s="33"/>
      <c r="X306" s="3"/>
    </row>
    <row r="307" spans="1:24" ht="21.75" customHeight="1">
      <c r="A307" s="11">
        <f t="shared" si="21"/>
        <v>0</v>
      </c>
      <c r="B307" s="2"/>
      <c r="C307" s="27"/>
      <c r="D307" s="49">
        <f>IF(ISNUMBER(C307),LOOKUP(C307,'工種番号'!$C$4:$C$55,'工種番号'!$D$4:$D$55),"")</f>
      </c>
      <c r="E307" s="55"/>
      <c r="F307" s="107"/>
      <c r="G307" s="108"/>
      <c r="H307" s="108"/>
      <c r="I307" s="109"/>
      <c r="J307" s="84"/>
      <c r="K307" s="29"/>
      <c r="L307" s="31"/>
      <c r="M307" s="53"/>
      <c r="N307" s="110">
        <f t="shared" si="22"/>
      </c>
      <c r="O307" s="111"/>
      <c r="P307" s="66"/>
      <c r="Q307" s="67"/>
      <c r="R307" s="39"/>
      <c r="S307" s="112">
        <f>IF(R307="","",LOOKUP(R307,'工種番号'!$C$4:$C$55,'工種番号'!$D$4:$D$55))</f>
      </c>
      <c r="T307" s="113"/>
      <c r="U307" s="114"/>
      <c r="V307" s="115"/>
      <c r="W307" s="33"/>
      <c r="X307" s="3"/>
    </row>
    <row r="308" spans="1:24" ht="21.75" customHeight="1">
      <c r="A308" s="11">
        <f t="shared" si="21"/>
        <v>0</v>
      </c>
      <c r="B308" s="2"/>
      <c r="C308" s="27"/>
      <c r="D308" s="49">
        <f>IF(ISNUMBER(C308),LOOKUP(C308,'工種番号'!$C$4:$C$55,'工種番号'!$D$4:$D$55),"")</f>
      </c>
      <c r="E308" s="55"/>
      <c r="F308" s="107"/>
      <c r="G308" s="108"/>
      <c r="H308" s="108"/>
      <c r="I308" s="109"/>
      <c r="J308" s="84"/>
      <c r="K308" s="29"/>
      <c r="L308" s="31"/>
      <c r="M308" s="53"/>
      <c r="N308" s="110">
        <f t="shared" si="22"/>
      </c>
      <c r="O308" s="111"/>
      <c r="P308" s="66"/>
      <c r="Q308" s="67"/>
      <c r="R308" s="40"/>
      <c r="S308" s="112">
        <f>IF(R308="","",LOOKUP(R308,'工種番号'!$C$4:$C$55,'工種番号'!$D$4:$D$55))</f>
      </c>
      <c r="T308" s="113"/>
      <c r="U308" s="114"/>
      <c r="V308" s="115"/>
      <c r="W308" s="33"/>
      <c r="X308" s="3"/>
    </row>
    <row r="309" spans="1:24" ht="21.75" customHeight="1">
      <c r="A309" s="11">
        <f t="shared" si="21"/>
        <v>0</v>
      </c>
      <c r="B309" s="2"/>
      <c r="C309" s="18"/>
      <c r="D309" s="49">
        <f>IF(ISNUMBER(C309),LOOKUP(C309,'工種番号'!$C$4:$C$55,'工種番号'!$D$4:$D$55),"")</f>
      </c>
      <c r="E309" s="55"/>
      <c r="F309" s="107"/>
      <c r="G309" s="108"/>
      <c r="H309" s="108"/>
      <c r="I309" s="109"/>
      <c r="J309" s="84"/>
      <c r="K309" s="29"/>
      <c r="L309" s="31"/>
      <c r="M309" s="53"/>
      <c r="N309" s="110">
        <f t="shared" si="22"/>
      </c>
      <c r="O309" s="111"/>
      <c r="P309" s="66"/>
      <c r="Q309" s="67"/>
      <c r="R309" s="40"/>
      <c r="S309" s="112">
        <f>IF(R309="","",LOOKUP(R309,'工種番号'!$C$4:$C$55,'工種番号'!$D$4:$D$55))</f>
      </c>
      <c r="T309" s="113"/>
      <c r="U309" s="114"/>
      <c r="V309" s="115"/>
      <c r="W309" s="33"/>
      <c r="X309" s="3"/>
    </row>
    <row r="310" spans="1:24" ht="21.75" customHeight="1">
      <c r="A310" s="11">
        <f t="shared" si="21"/>
        <v>0</v>
      </c>
      <c r="B310" s="2"/>
      <c r="C310" s="18"/>
      <c r="D310" s="49">
        <f>IF(ISNUMBER(C310),LOOKUP(C310,'工種番号'!$C$4:$C$55,'工種番号'!$D$4:$D$55),"")</f>
      </c>
      <c r="E310" s="55"/>
      <c r="F310" s="107"/>
      <c r="G310" s="108"/>
      <c r="H310" s="108"/>
      <c r="I310" s="109"/>
      <c r="J310" s="84"/>
      <c r="K310" s="29"/>
      <c r="L310" s="31"/>
      <c r="M310" s="53"/>
      <c r="N310" s="110">
        <f t="shared" si="22"/>
      </c>
      <c r="O310" s="111"/>
      <c r="P310" s="66"/>
      <c r="Q310" s="67"/>
      <c r="R310" s="40"/>
      <c r="S310" s="112">
        <f>IF(R310="","",LOOKUP(R310,'工種番号'!$C$4:$C$55,'工種番号'!$D$4:$D$55))</f>
      </c>
      <c r="T310" s="113"/>
      <c r="U310" s="114"/>
      <c r="V310" s="115"/>
      <c r="W310" s="33"/>
      <c r="X310" s="3"/>
    </row>
    <row r="311" spans="1:24" ht="21.75" customHeight="1">
      <c r="A311" s="11">
        <f t="shared" si="21"/>
        <v>0</v>
      </c>
      <c r="B311" s="2"/>
      <c r="C311" s="27"/>
      <c r="D311" s="49">
        <f>IF(ISNUMBER(C311),LOOKUP(C311,'工種番号'!$C$4:$C$55,'工種番号'!$D$4:$D$55),"")</f>
      </c>
      <c r="E311" s="55"/>
      <c r="F311" s="107"/>
      <c r="G311" s="108"/>
      <c r="H311" s="108"/>
      <c r="I311" s="109"/>
      <c r="J311" s="84"/>
      <c r="K311" s="29"/>
      <c r="L311" s="31"/>
      <c r="M311" s="53"/>
      <c r="N311" s="110">
        <f t="shared" si="22"/>
      </c>
      <c r="O311" s="111"/>
      <c r="P311" s="66"/>
      <c r="Q311" s="67"/>
      <c r="R311" s="40"/>
      <c r="S311" s="112">
        <f>IF(R311="","",LOOKUP(R311,'工種番号'!$C$4:$C$55,'工種番号'!$D$4:$D$55))</f>
      </c>
      <c r="T311" s="113"/>
      <c r="U311" s="114"/>
      <c r="V311" s="115"/>
      <c r="W311" s="33"/>
      <c r="X311" s="3"/>
    </row>
    <row r="312" spans="1:24" ht="21.75" customHeight="1">
      <c r="A312" s="11">
        <f t="shared" si="21"/>
        <v>0</v>
      </c>
      <c r="B312" s="2"/>
      <c r="C312" s="27"/>
      <c r="D312" s="49">
        <f>IF(ISNUMBER(C312),LOOKUP(C312,'工種番号'!$C$4:$C$55,'工種番号'!$D$4:$D$55),"")</f>
      </c>
      <c r="E312" s="55"/>
      <c r="F312" s="107"/>
      <c r="G312" s="108"/>
      <c r="H312" s="108"/>
      <c r="I312" s="109"/>
      <c r="J312" s="84"/>
      <c r="K312" s="29"/>
      <c r="L312" s="31"/>
      <c r="M312" s="53"/>
      <c r="N312" s="110">
        <f t="shared" si="22"/>
      </c>
      <c r="O312" s="111"/>
      <c r="P312" s="66"/>
      <c r="Q312" s="67"/>
      <c r="R312" s="40"/>
      <c r="S312" s="112">
        <f>IF(R312="","",LOOKUP(R312,'工種番号'!$C$4:$C$55,'工種番号'!$D$4:$D$55))</f>
      </c>
      <c r="T312" s="113"/>
      <c r="U312" s="114"/>
      <c r="V312" s="115"/>
      <c r="W312" s="33"/>
      <c r="X312" s="3"/>
    </row>
    <row r="313" spans="1:24" ht="21.75" customHeight="1">
      <c r="A313" s="11">
        <f t="shared" si="21"/>
        <v>0</v>
      </c>
      <c r="B313" s="2"/>
      <c r="C313" s="27"/>
      <c r="D313" s="49">
        <f>IF(ISNUMBER(C313),LOOKUP(C313,'工種番号'!$C$4:$C$55,'工種番号'!$D$4:$D$55),"")</f>
      </c>
      <c r="E313" s="55"/>
      <c r="F313" s="107"/>
      <c r="G313" s="108"/>
      <c r="H313" s="108"/>
      <c r="I313" s="109"/>
      <c r="J313" s="84"/>
      <c r="K313" s="29"/>
      <c r="L313" s="31"/>
      <c r="M313" s="53"/>
      <c r="N313" s="110">
        <f t="shared" si="22"/>
      </c>
      <c r="O313" s="111"/>
      <c r="P313" s="66"/>
      <c r="Q313" s="67"/>
      <c r="R313" s="40"/>
      <c r="S313" s="112">
        <f>IF(R313="","",LOOKUP(R313,'工種番号'!$C$4:$C$55,'工種番号'!$D$4:$D$55))</f>
      </c>
      <c r="T313" s="113"/>
      <c r="U313" s="114"/>
      <c r="V313" s="115"/>
      <c r="W313" s="33"/>
      <c r="X313" s="3"/>
    </row>
    <row r="314" spans="1:24" ht="21.75" customHeight="1">
      <c r="A314" s="11">
        <f t="shared" si="21"/>
        <v>0</v>
      </c>
      <c r="B314" s="2"/>
      <c r="C314" s="27"/>
      <c r="D314" s="49">
        <f>IF(ISNUMBER(C314),LOOKUP(C314,'工種番号'!$C$4:$C$55,'工種番号'!$D$4:$D$55),"")</f>
      </c>
      <c r="E314" s="55"/>
      <c r="F314" s="107"/>
      <c r="G314" s="108"/>
      <c r="H314" s="108"/>
      <c r="I314" s="109"/>
      <c r="J314" s="84"/>
      <c r="K314" s="29"/>
      <c r="L314" s="31"/>
      <c r="M314" s="53"/>
      <c r="N314" s="110">
        <f t="shared" si="22"/>
      </c>
      <c r="O314" s="111"/>
      <c r="P314" s="66"/>
      <c r="Q314" s="67"/>
      <c r="R314" s="40"/>
      <c r="S314" s="112">
        <f>IF(R314="","",LOOKUP(R314,'工種番号'!$C$4:$C$55,'工種番号'!$D$4:$D$55))</f>
      </c>
      <c r="T314" s="113"/>
      <c r="U314" s="114"/>
      <c r="V314" s="115"/>
      <c r="W314" s="33"/>
      <c r="X314" s="3"/>
    </row>
    <row r="315" spans="1:24" ht="21.75" customHeight="1">
      <c r="A315" s="11">
        <f t="shared" si="21"/>
        <v>0</v>
      </c>
      <c r="B315" s="2"/>
      <c r="C315" s="27"/>
      <c r="D315" s="49">
        <f>IF(ISNUMBER(C315),LOOKUP(C315,'工種番号'!$C$4:$C$55,'工種番号'!$D$4:$D$55),"")</f>
      </c>
      <c r="E315" s="55"/>
      <c r="F315" s="107"/>
      <c r="G315" s="108"/>
      <c r="H315" s="108"/>
      <c r="I315" s="109"/>
      <c r="J315" s="84"/>
      <c r="K315" s="29"/>
      <c r="L315" s="31"/>
      <c r="M315" s="53"/>
      <c r="N315" s="110">
        <f t="shared" si="22"/>
      </c>
      <c r="O315" s="111"/>
      <c r="P315" s="66"/>
      <c r="Q315" s="67"/>
      <c r="R315" s="40"/>
      <c r="S315" s="112">
        <f>IF(R315="","",LOOKUP(R315,'工種番号'!$C$4:$C$55,'工種番号'!$D$4:$D$55))</f>
      </c>
      <c r="T315" s="113"/>
      <c r="U315" s="114"/>
      <c r="V315" s="115"/>
      <c r="W315" s="33"/>
      <c r="X315" s="3"/>
    </row>
    <row r="316" spans="1:24" ht="21.75" customHeight="1">
      <c r="A316" s="11">
        <f t="shared" si="21"/>
        <v>0</v>
      </c>
      <c r="B316" s="2"/>
      <c r="C316" s="18"/>
      <c r="D316" s="49">
        <f>IF(ISNUMBER(C316),LOOKUP(C316,'工種番号'!$C$4:$C$55,'工種番号'!$D$4:$D$55),"")</f>
      </c>
      <c r="E316" s="55"/>
      <c r="F316" s="107"/>
      <c r="G316" s="108"/>
      <c r="H316" s="108"/>
      <c r="I316" s="109"/>
      <c r="J316" s="84"/>
      <c r="K316" s="29"/>
      <c r="L316" s="31"/>
      <c r="M316" s="53"/>
      <c r="N316" s="110">
        <f t="shared" si="22"/>
      </c>
      <c r="O316" s="111"/>
      <c r="P316" s="66"/>
      <c r="Q316" s="67"/>
      <c r="R316" s="40"/>
      <c r="S316" s="112">
        <f>IF(R316="","",LOOKUP(R316,'工種番号'!$C$4:$C$55,'工種番号'!$D$4:$D$55))</f>
      </c>
      <c r="T316" s="113"/>
      <c r="U316" s="114"/>
      <c r="V316" s="115"/>
      <c r="W316" s="33"/>
      <c r="X316" s="3"/>
    </row>
    <row r="317" spans="1:24" ht="21.75" customHeight="1">
      <c r="A317" s="11">
        <f t="shared" si="21"/>
        <v>0</v>
      </c>
      <c r="B317" s="2"/>
      <c r="C317" s="18"/>
      <c r="D317" s="49">
        <f>IF(ISNUMBER(C317),LOOKUP(C317,'工種番号'!$C$4:$C$55,'工種番号'!$D$4:$D$55),"")</f>
      </c>
      <c r="E317" s="55"/>
      <c r="F317" s="107"/>
      <c r="G317" s="108"/>
      <c r="H317" s="108"/>
      <c r="I317" s="109"/>
      <c r="J317" s="84"/>
      <c r="K317" s="29"/>
      <c r="L317" s="31"/>
      <c r="M317" s="53"/>
      <c r="N317" s="110">
        <f t="shared" si="22"/>
      </c>
      <c r="O317" s="111"/>
      <c r="P317" s="66"/>
      <c r="Q317" s="67"/>
      <c r="R317" s="40"/>
      <c r="S317" s="112">
        <f>IF(R317="","",LOOKUP(R317,'工種番号'!$C$4:$C$55,'工種番号'!$D$4:$D$55))</f>
      </c>
      <c r="T317" s="113"/>
      <c r="U317" s="114"/>
      <c r="V317" s="115"/>
      <c r="W317" s="33"/>
      <c r="X317" s="3"/>
    </row>
    <row r="318" spans="1:24" ht="21.75" customHeight="1">
      <c r="A318" s="11">
        <f t="shared" si="21"/>
        <v>0</v>
      </c>
      <c r="B318" s="2"/>
      <c r="C318" s="18"/>
      <c r="D318" s="49">
        <f>IF(ISNUMBER(C318),LOOKUP(C318,'工種番号'!$C$4:$C$55,'工種番号'!$D$4:$D$55),"")</f>
      </c>
      <c r="E318" s="55"/>
      <c r="F318" s="107"/>
      <c r="G318" s="108"/>
      <c r="H318" s="108"/>
      <c r="I318" s="109"/>
      <c r="J318" s="84"/>
      <c r="K318" s="29"/>
      <c r="L318" s="31"/>
      <c r="M318" s="53"/>
      <c r="N318" s="110">
        <f t="shared" si="22"/>
      </c>
      <c r="O318" s="111"/>
      <c r="P318" s="66"/>
      <c r="Q318" s="67"/>
      <c r="R318" s="40"/>
      <c r="S318" s="112">
        <f>IF(R318="","",LOOKUP(R318,'工種番号'!$C$4:$C$55,'工種番号'!$D$4:$D$55))</f>
      </c>
      <c r="T318" s="113"/>
      <c r="U318" s="114"/>
      <c r="V318" s="115"/>
      <c r="W318" s="33"/>
      <c r="X318" s="3"/>
    </row>
    <row r="319" spans="1:24" ht="21.75" customHeight="1">
      <c r="A319" s="11">
        <f t="shared" si="21"/>
        <v>0</v>
      </c>
      <c r="B319" s="2"/>
      <c r="C319" s="27"/>
      <c r="D319" s="49">
        <f>IF(ISNUMBER(C319),LOOKUP(C319,'工種番号'!$C$4:$C$55,'工種番号'!$D$4:$D$55),"")</f>
      </c>
      <c r="E319" s="55"/>
      <c r="F319" s="107"/>
      <c r="G319" s="108"/>
      <c r="H319" s="108"/>
      <c r="I319" s="109"/>
      <c r="J319" s="84"/>
      <c r="K319" s="29"/>
      <c r="L319" s="31"/>
      <c r="M319" s="53"/>
      <c r="N319" s="110">
        <f t="shared" si="22"/>
      </c>
      <c r="O319" s="111"/>
      <c r="P319" s="66"/>
      <c r="Q319" s="67"/>
      <c r="R319" s="40"/>
      <c r="S319" s="112">
        <f>IF(R319="","",LOOKUP(R319,'工種番号'!$C$4:$C$55,'工種番号'!$D$4:$D$55))</f>
      </c>
      <c r="T319" s="113"/>
      <c r="U319" s="114"/>
      <c r="V319" s="115"/>
      <c r="W319" s="33"/>
      <c r="X319" s="3"/>
    </row>
    <row r="320" spans="1:24" ht="21.75" customHeight="1">
      <c r="A320" s="11">
        <f t="shared" si="21"/>
        <v>0</v>
      </c>
      <c r="B320" s="2"/>
      <c r="C320" s="27"/>
      <c r="D320" s="49">
        <f>IF(ISNUMBER(C320),LOOKUP(C320,'工種番号'!$C$4:$C$55,'工種番号'!$D$4:$D$55),"")</f>
      </c>
      <c r="E320" s="55"/>
      <c r="F320" s="107"/>
      <c r="G320" s="108"/>
      <c r="H320" s="108"/>
      <c r="I320" s="109"/>
      <c r="J320" s="84"/>
      <c r="K320" s="29"/>
      <c r="L320" s="31"/>
      <c r="M320" s="53"/>
      <c r="N320" s="110">
        <f t="shared" si="22"/>
      </c>
      <c r="O320" s="111"/>
      <c r="P320" s="66"/>
      <c r="Q320" s="67"/>
      <c r="R320" s="40"/>
      <c r="S320" s="112">
        <f>IF(R320="","",LOOKUP(R320,'工種番号'!$C$4:$C$55,'工種番号'!$D$4:$D$55))</f>
      </c>
      <c r="T320" s="113"/>
      <c r="U320" s="114"/>
      <c r="V320" s="115"/>
      <c r="W320" s="33"/>
      <c r="X320" s="3"/>
    </row>
    <row r="321" spans="1:24" ht="21.75" customHeight="1" thickBot="1">
      <c r="A321" s="11">
        <f t="shared" si="21"/>
        <v>0</v>
      </c>
      <c r="B321" s="2"/>
      <c r="C321" s="18"/>
      <c r="D321" s="49">
        <f>IF(ISNUMBER(C321),LOOKUP(C321,'工種番号'!$C$4:$C$55,'工種番号'!$D$4:$D$55),"")</f>
      </c>
      <c r="E321" s="55"/>
      <c r="F321" s="107"/>
      <c r="G321" s="108"/>
      <c r="H321" s="108"/>
      <c r="I321" s="109"/>
      <c r="J321" s="84"/>
      <c r="K321" s="29"/>
      <c r="L321" s="31"/>
      <c r="M321" s="53"/>
      <c r="N321" s="110">
        <f t="shared" si="22"/>
      </c>
      <c r="O321" s="111"/>
      <c r="P321" s="66"/>
      <c r="Q321" s="67"/>
      <c r="R321" s="41"/>
      <c r="S321" s="116">
        <f>IF(R321="","",LOOKUP(R321,'工種番号'!$C$4:$C$55,'工種番号'!$D$4:$D$55))</f>
      </c>
      <c r="T321" s="117"/>
      <c r="U321" s="118"/>
      <c r="V321" s="119"/>
      <c r="W321" s="34"/>
      <c r="X321" s="3"/>
    </row>
    <row r="322" spans="1:24" ht="21.75" customHeight="1">
      <c r="A322" s="11"/>
      <c r="B322" s="2"/>
      <c r="C322" s="120" t="s">
        <v>10</v>
      </c>
      <c r="D322" s="121"/>
      <c r="E322" s="37" t="s">
        <v>15</v>
      </c>
      <c r="F322" s="120" t="s">
        <v>16</v>
      </c>
      <c r="G322" s="122"/>
      <c r="H322" s="122"/>
      <c r="I322" s="122"/>
      <c r="J322" s="83"/>
      <c r="K322" s="37" t="s">
        <v>17</v>
      </c>
      <c r="L322" s="37" t="s">
        <v>18</v>
      </c>
      <c r="M322" s="54" t="s">
        <v>19</v>
      </c>
      <c r="N322" s="123" t="s">
        <v>20</v>
      </c>
      <c r="O322" s="124"/>
      <c r="P322" s="68"/>
      <c r="Q322" s="67"/>
      <c r="R322" s="125" t="s">
        <v>21</v>
      </c>
      <c r="S322" s="126"/>
      <c r="T322" s="126"/>
      <c r="U322" s="127" t="s">
        <v>22</v>
      </c>
      <c r="V322" s="127"/>
      <c r="W322" s="128"/>
      <c r="X322" s="3"/>
    </row>
    <row r="323" spans="1:24" ht="21.75" customHeight="1">
      <c r="A323" s="11">
        <f t="shared" si="21"/>
        <v>0</v>
      </c>
      <c r="B323" s="2"/>
      <c r="C323" s="18"/>
      <c r="D323" s="48">
        <f>IF(ISNUMBER(C323),LOOKUP(C323,'工種番号'!$C$4:$C$55,'工種番号'!$D$4:$D$55),"")</f>
      </c>
      <c r="E323" s="55"/>
      <c r="F323" s="107"/>
      <c r="G323" s="108"/>
      <c r="H323" s="108"/>
      <c r="I323" s="109"/>
      <c r="J323" s="84"/>
      <c r="K323" s="29"/>
      <c r="L323" s="31"/>
      <c r="M323" s="53"/>
      <c r="N323" s="110">
        <f aca="true" t="shared" si="23" ref="N323:N345">IF(ISBLANK(M323),"",ROUND(K323*M323,0))</f>
      </c>
      <c r="O323" s="111"/>
      <c r="P323" s="66"/>
      <c r="Q323" s="67"/>
      <c r="R323" s="38"/>
      <c r="S323" s="112">
        <f>IF(R323="","",LOOKUP(R323,'工種番号'!$C$4:$C$55,'工種番号'!$D$4:$D$55))</f>
      </c>
      <c r="T323" s="113"/>
      <c r="U323" s="114"/>
      <c r="V323" s="115"/>
      <c r="W323" s="33"/>
      <c r="X323" s="3"/>
    </row>
    <row r="324" spans="1:24" ht="21.75" customHeight="1">
      <c r="A324" s="11">
        <f t="shared" si="21"/>
        <v>0</v>
      </c>
      <c r="B324" s="2"/>
      <c r="C324" s="27"/>
      <c r="D324" s="49">
        <f>IF(ISNUMBER(C324),LOOKUP(C324,'工種番号'!$C$4:$C$55,'工種番号'!$D$4:$D$55),"")</f>
      </c>
      <c r="E324" s="55"/>
      <c r="F324" s="107"/>
      <c r="G324" s="108"/>
      <c r="H324" s="108"/>
      <c r="I324" s="109"/>
      <c r="J324" s="84"/>
      <c r="K324" s="29"/>
      <c r="L324" s="31"/>
      <c r="M324" s="53"/>
      <c r="N324" s="110">
        <f t="shared" si="23"/>
      </c>
      <c r="O324" s="111"/>
      <c r="P324" s="66"/>
      <c r="Q324" s="67"/>
      <c r="R324" s="38"/>
      <c r="S324" s="112">
        <f>IF(R324="","",LOOKUP(R324,'工種番号'!$C$4:$C$55,'工種番号'!$D$4:$D$55))</f>
      </c>
      <c r="T324" s="113"/>
      <c r="U324" s="114"/>
      <c r="V324" s="115"/>
      <c r="W324" s="33"/>
      <c r="X324" s="3"/>
    </row>
    <row r="325" spans="1:24" ht="21.75" customHeight="1">
      <c r="A325" s="11">
        <f t="shared" si="21"/>
        <v>0</v>
      </c>
      <c r="B325" s="2"/>
      <c r="C325" s="27"/>
      <c r="D325" s="49">
        <f>IF(ISNUMBER(C325),LOOKUP(C325,'工種番号'!$C$4:$C$55,'工種番号'!$D$4:$D$55),"")</f>
      </c>
      <c r="E325" s="55"/>
      <c r="F325" s="107"/>
      <c r="G325" s="108"/>
      <c r="H325" s="108"/>
      <c r="I325" s="109"/>
      <c r="J325" s="84"/>
      <c r="K325" s="29"/>
      <c r="L325" s="31"/>
      <c r="M325" s="53"/>
      <c r="N325" s="110">
        <f t="shared" si="23"/>
      </c>
      <c r="O325" s="111"/>
      <c r="P325" s="66"/>
      <c r="Q325" s="67"/>
      <c r="R325" s="38"/>
      <c r="S325" s="112">
        <f>IF(R325="","",LOOKUP(R325,'工種番号'!$C$4:$C$55,'工種番号'!$D$4:$D$55))</f>
      </c>
      <c r="T325" s="113"/>
      <c r="U325" s="114"/>
      <c r="V325" s="115"/>
      <c r="W325" s="33"/>
      <c r="X325" s="3"/>
    </row>
    <row r="326" spans="1:24" ht="21.75" customHeight="1">
      <c r="A326" s="11">
        <f t="shared" si="21"/>
        <v>0</v>
      </c>
      <c r="B326" s="2"/>
      <c r="C326" s="27"/>
      <c r="D326" s="49">
        <f>IF(ISNUMBER(C326),LOOKUP(C326,'工種番号'!$C$4:$C$55,'工種番号'!$D$4:$D$55),"")</f>
      </c>
      <c r="E326" s="55"/>
      <c r="F326" s="107"/>
      <c r="G326" s="108"/>
      <c r="H326" s="108"/>
      <c r="I326" s="109"/>
      <c r="J326" s="84"/>
      <c r="K326" s="29"/>
      <c r="L326" s="31"/>
      <c r="M326" s="53"/>
      <c r="N326" s="110">
        <f t="shared" si="23"/>
      </c>
      <c r="O326" s="111"/>
      <c r="P326" s="66"/>
      <c r="Q326" s="67"/>
      <c r="R326" s="39"/>
      <c r="S326" s="112">
        <f>IF(R326="","",LOOKUP(R326,'工種番号'!$C$4:$C$55,'工種番号'!$D$4:$D$55))</f>
      </c>
      <c r="T326" s="113"/>
      <c r="U326" s="114"/>
      <c r="V326" s="115"/>
      <c r="W326" s="33"/>
      <c r="X326" s="3"/>
    </row>
    <row r="327" spans="1:24" ht="21.75" customHeight="1">
      <c r="A327" s="11">
        <f t="shared" si="21"/>
        <v>0</v>
      </c>
      <c r="B327" s="2"/>
      <c r="C327" s="27"/>
      <c r="D327" s="49">
        <f>IF(ISNUMBER(C327),LOOKUP(C327,'工種番号'!$C$4:$C$55,'工種番号'!$D$4:$D$55),"")</f>
      </c>
      <c r="E327" s="55"/>
      <c r="F327" s="107"/>
      <c r="G327" s="108"/>
      <c r="H327" s="108"/>
      <c r="I327" s="109"/>
      <c r="J327" s="84"/>
      <c r="K327" s="29"/>
      <c r="L327" s="31"/>
      <c r="M327" s="53"/>
      <c r="N327" s="110">
        <f t="shared" si="23"/>
      </c>
      <c r="O327" s="111"/>
      <c r="P327" s="66"/>
      <c r="Q327" s="67"/>
      <c r="R327" s="39"/>
      <c r="S327" s="112">
        <f>IF(R327="","",LOOKUP(R327,'工種番号'!$C$4:$C$55,'工種番号'!$D$4:$D$55))</f>
      </c>
      <c r="T327" s="113"/>
      <c r="U327" s="114"/>
      <c r="V327" s="115"/>
      <c r="W327" s="33"/>
      <c r="X327" s="3"/>
    </row>
    <row r="328" spans="1:24" ht="21.75" customHeight="1">
      <c r="A328" s="11">
        <f t="shared" si="21"/>
        <v>0</v>
      </c>
      <c r="B328" s="2"/>
      <c r="C328" s="18"/>
      <c r="D328" s="49">
        <f>IF(ISNUMBER(C328),LOOKUP(C328,'工種番号'!$C$4:$C$55,'工種番号'!$D$4:$D$55),"")</f>
      </c>
      <c r="E328" s="55"/>
      <c r="F328" s="107"/>
      <c r="G328" s="108"/>
      <c r="H328" s="108"/>
      <c r="I328" s="109"/>
      <c r="J328" s="84"/>
      <c r="K328" s="29"/>
      <c r="L328" s="31"/>
      <c r="M328" s="53"/>
      <c r="N328" s="110">
        <f t="shared" si="23"/>
      </c>
      <c r="O328" s="111"/>
      <c r="P328" s="66"/>
      <c r="Q328" s="67"/>
      <c r="R328" s="39"/>
      <c r="S328" s="112">
        <f>IF(R328="","",LOOKUP(R328,'工種番号'!$C$4:$C$55,'工種番号'!$D$4:$D$55))</f>
      </c>
      <c r="T328" s="113"/>
      <c r="U328" s="114"/>
      <c r="V328" s="115"/>
      <c r="W328" s="33"/>
      <c r="X328" s="3"/>
    </row>
    <row r="329" spans="1:24" ht="21.75" customHeight="1">
      <c r="A329" s="11">
        <f t="shared" si="21"/>
        <v>0</v>
      </c>
      <c r="B329" s="2"/>
      <c r="C329" s="27"/>
      <c r="D329" s="49">
        <f>IF(ISNUMBER(C329),LOOKUP(C329,'工種番号'!$C$4:$C$55,'工種番号'!$D$4:$D$55),"")</f>
      </c>
      <c r="E329" s="55"/>
      <c r="F329" s="107"/>
      <c r="G329" s="108"/>
      <c r="H329" s="108"/>
      <c r="I329" s="109"/>
      <c r="J329" s="84"/>
      <c r="K329" s="29"/>
      <c r="L329" s="31"/>
      <c r="M329" s="53"/>
      <c r="N329" s="110">
        <f t="shared" si="23"/>
      </c>
      <c r="O329" s="111"/>
      <c r="P329" s="66"/>
      <c r="Q329" s="67"/>
      <c r="R329" s="39"/>
      <c r="S329" s="112">
        <f>IF(R329="","",LOOKUP(R329,'工種番号'!$C$4:$C$55,'工種番号'!$D$4:$D$55))</f>
      </c>
      <c r="T329" s="113"/>
      <c r="U329" s="114"/>
      <c r="V329" s="115"/>
      <c r="W329" s="33"/>
      <c r="X329" s="3"/>
    </row>
    <row r="330" spans="1:24" ht="21.75" customHeight="1">
      <c r="A330" s="11">
        <f t="shared" si="21"/>
        <v>0</v>
      </c>
      <c r="B330" s="2"/>
      <c r="C330" s="27"/>
      <c r="D330" s="49">
        <f>IF(ISNUMBER(C330),LOOKUP(C330,'工種番号'!$C$4:$C$55,'工種番号'!$D$4:$D$55),"")</f>
      </c>
      <c r="E330" s="55"/>
      <c r="F330" s="107"/>
      <c r="G330" s="108"/>
      <c r="H330" s="108"/>
      <c r="I330" s="109"/>
      <c r="J330" s="84"/>
      <c r="K330" s="29"/>
      <c r="L330" s="31"/>
      <c r="M330" s="53"/>
      <c r="N330" s="110">
        <f t="shared" si="23"/>
      </c>
      <c r="O330" s="111"/>
      <c r="P330" s="66"/>
      <c r="Q330" s="67"/>
      <c r="R330" s="39"/>
      <c r="S330" s="112">
        <f>IF(R330="","",LOOKUP(R330,'工種番号'!$C$4:$C$55,'工種番号'!$D$4:$D$55))</f>
      </c>
      <c r="T330" s="113"/>
      <c r="U330" s="114"/>
      <c r="V330" s="115"/>
      <c r="W330" s="33"/>
      <c r="X330" s="3"/>
    </row>
    <row r="331" spans="1:24" ht="21.75" customHeight="1">
      <c r="A331" s="11">
        <f t="shared" si="21"/>
        <v>0</v>
      </c>
      <c r="B331" s="2"/>
      <c r="C331" s="27"/>
      <c r="D331" s="49">
        <f>IF(ISNUMBER(C331),LOOKUP(C331,'工種番号'!$C$4:$C$55,'工種番号'!$D$4:$D$55),"")</f>
      </c>
      <c r="E331" s="55"/>
      <c r="F331" s="107"/>
      <c r="G331" s="108"/>
      <c r="H331" s="108"/>
      <c r="I331" s="109"/>
      <c r="J331" s="84"/>
      <c r="K331" s="29"/>
      <c r="L331" s="31"/>
      <c r="M331" s="53"/>
      <c r="N331" s="110">
        <f t="shared" si="23"/>
      </c>
      <c r="O331" s="111"/>
      <c r="P331" s="66"/>
      <c r="Q331" s="67"/>
      <c r="R331" s="39"/>
      <c r="S331" s="112">
        <f>IF(R331="","",LOOKUP(R331,'工種番号'!$C$4:$C$55,'工種番号'!$D$4:$D$55))</f>
      </c>
      <c r="T331" s="113"/>
      <c r="U331" s="114"/>
      <c r="V331" s="115"/>
      <c r="W331" s="33"/>
      <c r="X331" s="3"/>
    </row>
    <row r="332" spans="1:24" ht="21.75" customHeight="1">
      <c r="A332" s="11">
        <f t="shared" si="21"/>
        <v>0</v>
      </c>
      <c r="B332" s="2"/>
      <c r="C332" s="27"/>
      <c r="D332" s="49">
        <f>IF(ISNUMBER(C332),LOOKUP(C332,'工種番号'!$C$4:$C$55,'工種番号'!$D$4:$D$55),"")</f>
      </c>
      <c r="E332" s="55"/>
      <c r="F332" s="107"/>
      <c r="G332" s="108"/>
      <c r="H332" s="108"/>
      <c r="I332" s="109"/>
      <c r="J332" s="84"/>
      <c r="K332" s="29"/>
      <c r="L332" s="31"/>
      <c r="M332" s="53"/>
      <c r="N332" s="110">
        <f t="shared" si="23"/>
      </c>
      <c r="O332" s="111"/>
      <c r="P332" s="66"/>
      <c r="Q332" s="67"/>
      <c r="R332" s="40"/>
      <c r="S332" s="112">
        <f>IF(R332="","",LOOKUP(R332,'工種番号'!$C$4:$C$55,'工種番号'!$D$4:$D$55))</f>
      </c>
      <c r="T332" s="113"/>
      <c r="U332" s="114"/>
      <c r="V332" s="115"/>
      <c r="W332" s="33"/>
      <c r="X332" s="3"/>
    </row>
    <row r="333" spans="1:24" ht="21.75" customHeight="1">
      <c r="A333" s="11">
        <f t="shared" si="21"/>
        <v>0</v>
      </c>
      <c r="B333" s="2"/>
      <c r="C333" s="18"/>
      <c r="D333" s="49">
        <f>IF(ISNUMBER(C333),LOOKUP(C333,'工種番号'!$C$4:$C$55,'工種番号'!$D$4:$D$55),"")</f>
      </c>
      <c r="E333" s="55"/>
      <c r="F333" s="107"/>
      <c r="G333" s="108"/>
      <c r="H333" s="108"/>
      <c r="I333" s="109"/>
      <c r="J333" s="84"/>
      <c r="K333" s="29"/>
      <c r="L333" s="31"/>
      <c r="M333" s="53"/>
      <c r="N333" s="110">
        <f t="shared" si="23"/>
      </c>
      <c r="O333" s="111"/>
      <c r="P333" s="66"/>
      <c r="Q333" s="67"/>
      <c r="R333" s="40"/>
      <c r="S333" s="112">
        <f>IF(R333="","",LOOKUP(R333,'工種番号'!$C$4:$C$55,'工種番号'!$D$4:$D$55))</f>
      </c>
      <c r="T333" s="113"/>
      <c r="U333" s="114"/>
      <c r="V333" s="115"/>
      <c r="W333" s="33"/>
      <c r="X333" s="3"/>
    </row>
    <row r="334" spans="1:24" ht="21.75" customHeight="1">
      <c r="A334" s="11">
        <f t="shared" si="21"/>
        <v>0</v>
      </c>
      <c r="B334" s="2"/>
      <c r="C334" s="18"/>
      <c r="D334" s="49">
        <f>IF(ISNUMBER(C334),LOOKUP(C334,'工種番号'!$C$4:$C$55,'工種番号'!$D$4:$D$55),"")</f>
      </c>
      <c r="E334" s="55"/>
      <c r="F334" s="107"/>
      <c r="G334" s="108"/>
      <c r="H334" s="108"/>
      <c r="I334" s="109"/>
      <c r="J334" s="84"/>
      <c r="K334" s="29"/>
      <c r="L334" s="31"/>
      <c r="M334" s="53"/>
      <c r="N334" s="110">
        <f t="shared" si="23"/>
      </c>
      <c r="O334" s="111"/>
      <c r="P334" s="66"/>
      <c r="Q334" s="67"/>
      <c r="R334" s="40"/>
      <c r="S334" s="112">
        <f>IF(R334="","",LOOKUP(R334,'工種番号'!$C$4:$C$55,'工種番号'!$D$4:$D$55))</f>
      </c>
      <c r="T334" s="113"/>
      <c r="U334" s="114"/>
      <c r="V334" s="115"/>
      <c r="W334" s="33"/>
      <c r="X334" s="3"/>
    </row>
    <row r="335" spans="1:24" ht="21.75" customHeight="1">
      <c r="A335" s="11">
        <f t="shared" si="21"/>
        <v>0</v>
      </c>
      <c r="B335" s="2"/>
      <c r="C335" s="27"/>
      <c r="D335" s="49">
        <f>IF(ISNUMBER(C335),LOOKUP(C335,'工種番号'!$C$4:$C$55,'工種番号'!$D$4:$D$55),"")</f>
      </c>
      <c r="E335" s="55"/>
      <c r="F335" s="107"/>
      <c r="G335" s="108"/>
      <c r="H335" s="108"/>
      <c r="I335" s="109"/>
      <c r="J335" s="84"/>
      <c r="K335" s="29"/>
      <c r="L335" s="31"/>
      <c r="M335" s="53"/>
      <c r="N335" s="110">
        <f t="shared" si="23"/>
      </c>
      <c r="O335" s="111"/>
      <c r="P335" s="66"/>
      <c r="Q335" s="67"/>
      <c r="R335" s="40"/>
      <c r="S335" s="112">
        <f>IF(R335="","",LOOKUP(R335,'工種番号'!$C$4:$C$55,'工種番号'!$D$4:$D$55))</f>
      </c>
      <c r="T335" s="113"/>
      <c r="U335" s="114"/>
      <c r="V335" s="115"/>
      <c r="W335" s="33"/>
      <c r="X335" s="3"/>
    </row>
    <row r="336" spans="1:24" ht="21.75" customHeight="1">
      <c r="A336" s="11">
        <f t="shared" si="21"/>
        <v>0</v>
      </c>
      <c r="B336" s="2"/>
      <c r="C336" s="27"/>
      <c r="D336" s="49">
        <f>IF(ISNUMBER(C336),LOOKUP(C336,'工種番号'!$C$4:$C$55,'工種番号'!$D$4:$D$55),"")</f>
      </c>
      <c r="E336" s="55"/>
      <c r="F336" s="107"/>
      <c r="G336" s="108"/>
      <c r="H336" s="108"/>
      <c r="I336" s="109"/>
      <c r="J336" s="84"/>
      <c r="K336" s="29"/>
      <c r="L336" s="31"/>
      <c r="M336" s="53"/>
      <c r="N336" s="110">
        <f t="shared" si="23"/>
      </c>
      <c r="O336" s="111"/>
      <c r="P336" s="66"/>
      <c r="Q336" s="67"/>
      <c r="R336" s="40"/>
      <c r="S336" s="112">
        <f>IF(R336="","",LOOKUP(R336,'工種番号'!$C$4:$C$55,'工種番号'!$D$4:$D$55))</f>
      </c>
      <c r="T336" s="113"/>
      <c r="U336" s="114"/>
      <c r="V336" s="115"/>
      <c r="W336" s="33"/>
      <c r="X336" s="3"/>
    </row>
    <row r="337" spans="1:24" ht="21.75" customHeight="1">
      <c r="A337" s="11">
        <f t="shared" si="21"/>
        <v>0</v>
      </c>
      <c r="B337" s="2"/>
      <c r="C337" s="27"/>
      <c r="D337" s="49">
        <f>IF(ISNUMBER(C337),LOOKUP(C337,'工種番号'!$C$4:$C$55,'工種番号'!$D$4:$D$55),"")</f>
      </c>
      <c r="E337" s="55"/>
      <c r="F337" s="107"/>
      <c r="G337" s="108"/>
      <c r="H337" s="108"/>
      <c r="I337" s="109"/>
      <c r="J337" s="84"/>
      <c r="K337" s="29"/>
      <c r="L337" s="31"/>
      <c r="M337" s="53"/>
      <c r="N337" s="110">
        <f t="shared" si="23"/>
      </c>
      <c r="O337" s="111"/>
      <c r="P337" s="66"/>
      <c r="Q337" s="67"/>
      <c r="R337" s="40"/>
      <c r="S337" s="112">
        <f>IF(R337="","",LOOKUP(R337,'工種番号'!$C$4:$C$55,'工種番号'!$D$4:$D$55))</f>
      </c>
      <c r="T337" s="113"/>
      <c r="U337" s="114"/>
      <c r="V337" s="115"/>
      <c r="W337" s="33"/>
      <c r="X337" s="3"/>
    </row>
    <row r="338" spans="1:24" ht="21.75" customHeight="1">
      <c r="A338" s="11">
        <f t="shared" si="21"/>
        <v>0</v>
      </c>
      <c r="B338" s="2"/>
      <c r="C338" s="27"/>
      <c r="D338" s="49">
        <f>IF(ISNUMBER(C338),LOOKUP(C338,'工種番号'!$C$4:$C$55,'工種番号'!$D$4:$D$55),"")</f>
      </c>
      <c r="E338" s="55"/>
      <c r="F338" s="107"/>
      <c r="G338" s="108"/>
      <c r="H338" s="108"/>
      <c r="I338" s="109"/>
      <c r="J338" s="84"/>
      <c r="K338" s="29"/>
      <c r="L338" s="31"/>
      <c r="M338" s="53"/>
      <c r="N338" s="110">
        <f t="shared" si="23"/>
      </c>
      <c r="O338" s="111"/>
      <c r="P338" s="66"/>
      <c r="Q338" s="67"/>
      <c r="R338" s="40"/>
      <c r="S338" s="112">
        <f>IF(R338="","",LOOKUP(R338,'工種番号'!$C$4:$C$55,'工種番号'!$D$4:$D$55))</f>
      </c>
      <c r="T338" s="113"/>
      <c r="U338" s="114"/>
      <c r="V338" s="115"/>
      <c r="W338" s="33"/>
      <c r="X338" s="3"/>
    </row>
    <row r="339" spans="1:24" ht="21.75" customHeight="1">
      <c r="A339" s="11">
        <f t="shared" si="21"/>
        <v>0</v>
      </c>
      <c r="B339" s="2"/>
      <c r="C339" s="27"/>
      <c r="D339" s="49">
        <f>IF(ISNUMBER(C339),LOOKUP(C339,'工種番号'!$C$4:$C$55,'工種番号'!$D$4:$D$55),"")</f>
      </c>
      <c r="E339" s="55"/>
      <c r="F339" s="107"/>
      <c r="G339" s="108"/>
      <c r="H339" s="108"/>
      <c r="I339" s="109"/>
      <c r="J339" s="84"/>
      <c r="K339" s="29"/>
      <c r="L339" s="31"/>
      <c r="M339" s="53"/>
      <c r="N339" s="110">
        <f t="shared" si="23"/>
      </c>
      <c r="O339" s="111"/>
      <c r="P339" s="66"/>
      <c r="Q339" s="67"/>
      <c r="R339" s="40"/>
      <c r="S339" s="112">
        <f>IF(R339="","",LOOKUP(R339,'工種番号'!$C$4:$C$55,'工種番号'!$D$4:$D$55))</f>
      </c>
      <c r="T339" s="113"/>
      <c r="U339" s="114"/>
      <c r="V339" s="115"/>
      <c r="W339" s="33"/>
      <c r="X339" s="3"/>
    </row>
    <row r="340" spans="1:24" ht="21.75" customHeight="1">
      <c r="A340" s="11">
        <f t="shared" si="21"/>
        <v>0</v>
      </c>
      <c r="B340" s="2"/>
      <c r="C340" s="18"/>
      <c r="D340" s="49">
        <f>IF(ISNUMBER(C340),LOOKUP(C340,'工種番号'!$C$4:$C$55,'工種番号'!$D$4:$D$55),"")</f>
      </c>
      <c r="E340" s="55"/>
      <c r="F340" s="107"/>
      <c r="G340" s="108"/>
      <c r="H340" s="108"/>
      <c r="I340" s="109"/>
      <c r="J340" s="84"/>
      <c r="K340" s="29"/>
      <c r="L340" s="31"/>
      <c r="M340" s="53"/>
      <c r="N340" s="110">
        <f t="shared" si="23"/>
      </c>
      <c r="O340" s="111"/>
      <c r="P340" s="66"/>
      <c r="Q340" s="67"/>
      <c r="R340" s="40"/>
      <c r="S340" s="112">
        <f>IF(R340="","",LOOKUP(R340,'工種番号'!$C$4:$C$55,'工種番号'!$D$4:$D$55))</f>
      </c>
      <c r="T340" s="113"/>
      <c r="U340" s="114"/>
      <c r="V340" s="115"/>
      <c r="W340" s="33"/>
      <c r="X340" s="3"/>
    </row>
    <row r="341" spans="1:24" ht="21.75" customHeight="1">
      <c r="A341" s="11">
        <f t="shared" si="21"/>
        <v>0</v>
      </c>
      <c r="B341" s="2"/>
      <c r="C341" s="18"/>
      <c r="D341" s="49">
        <f>IF(ISNUMBER(C341),LOOKUP(C341,'工種番号'!$C$4:$C$55,'工種番号'!$D$4:$D$55),"")</f>
      </c>
      <c r="E341" s="55"/>
      <c r="F341" s="107"/>
      <c r="G341" s="108"/>
      <c r="H341" s="108"/>
      <c r="I341" s="109"/>
      <c r="J341" s="84"/>
      <c r="K341" s="29"/>
      <c r="L341" s="31"/>
      <c r="M341" s="53"/>
      <c r="N341" s="110">
        <f t="shared" si="23"/>
      </c>
      <c r="O341" s="111"/>
      <c r="P341" s="66"/>
      <c r="Q341" s="67"/>
      <c r="R341" s="40"/>
      <c r="S341" s="112">
        <f>IF(R341="","",LOOKUP(R341,'工種番号'!$C$4:$C$55,'工種番号'!$D$4:$D$55))</f>
      </c>
      <c r="T341" s="113"/>
      <c r="U341" s="114"/>
      <c r="V341" s="115"/>
      <c r="W341" s="33"/>
      <c r="X341" s="3"/>
    </row>
    <row r="342" spans="1:24" ht="21.75" customHeight="1">
      <c r="A342" s="11">
        <f t="shared" si="21"/>
        <v>0</v>
      </c>
      <c r="B342" s="2"/>
      <c r="C342" s="18"/>
      <c r="D342" s="49">
        <f>IF(ISNUMBER(C342),LOOKUP(C342,'工種番号'!$C$4:$C$55,'工種番号'!$D$4:$D$55),"")</f>
      </c>
      <c r="E342" s="55"/>
      <c r="F342" s="107"/>
      <c r="G342" s="108"/>
      <c r="H342" s="108"/>
      <c r="I342" s="109"/>
      <c r="J342" s="84"/>
      <c r="K342" s="29"/>
      <c r="L342" s="31"/>
      <c r="M342" s="53"/>
      <c r="N342" s="110">
        <f t="shared" si="23"/>
      </c>
      <c r="O342" s="111"/>
      <c r="P342" s="66"/>
      <c r="Q342" s="67"/>
      <c r="R342" s="40"/>
      <c r="S342" s="112">
        <f>IF(R342="","",LOOKUP(R342,'工種番号'!$C$4:$C$55,'工種番号'!$D$4:$D$55))</f>
      </c>
      <c r="T342" s="113"/>
      <c r="U342" s="114"/>
      <c r="V342" s="115"/>
      <c r="W342" s="33"/>
      <c r="X342" s="3"/>
    </row>
    <row r="343" spans="1:24" ht="21.75" customHeight="1">
      <c r="A343" s="11">
        <f t="shared" si="21"/>
        <v>0</v>
      </c>
      <c r="B343" s="2"/>
      <c r="C343" s="27"/>
      <c r="D343" s="49">
        <f>IF(ISNUMBER(C343),LOOKUP(C343,'工種番号'!$C$4:$C$55,'工種番号'!$D$4:$D$55),"")</f>
      </c>
      <c r="E343" s="55"/>
      <c r="F343" s="107"/>
      <c r="G343" s="108"/>
      <c r="H343" s="108"/>
      <c r="I343" s="109"/>
      <c r="J343" s="84"/>
      <c r="K343" s="29"/>
      <c r="L343" s="31"/>
      <c r="M343" s="53"/>
      <c r="N343" s="110">
        <f t="shared" si="23"/>
      </c>
      <c r="O343" s="111"/>
      <c r="P343" s="66"/>
      <c r="Q343" s="67"/>
      <c r="R343" s="40"/>
      <c r="S343" s="112">
        <f>IF(R343="","",LOOKUP(R343,'工種番号'!$C$4:$C$55,'工種番号'!$D$4:$D$55))</f>
      </c>
      <c r="T343" s="113"/>
      <c r="U343" s="114"/>
      <c r="V343" s="115"/>
      <c r="W343" s="33"/>
      <c r="X343" s="3"/>
    </row>
    <row r="344" spans="1:24" ht="21.75" customHeight="1">
      <c r="A344" s="11">
        <f t="shared" si="21"/>
        <v>0</v>
      </c>
      <c r="B344" s="2"/>
      <c r="C344" s="27"/>
      <c r="D344" s="49">
        <f>IF(ISNUMBER(C344),LOOKUP(C344,'工種番号'!$C$4:$C$55,'工種番号'!$D$4:$D$55),"")</f>
      </c>
      <c r="E344" s="55"/>
      <c r="F344" s="107"/>
      <c r="G344" s="108"/>
      <c r="H344" s="108"/>
      <c r="I344" s="109"/>
      <c r="J344" s="84"/>
      <c r="K344" s="29"/>
      <c r="L344" s="31"/>
      <c r="M344" s="53"/>
      <c r="N344" s="110">
        <f t="shared" si="23"/>
      </c>
      <c r="O344" s="111"/>
      <c r="P344" s="66"/>
      <c r="Q344" s="67"/>
      <c r="R344" s="40"/>
      <c r="S344" s="112">
        <f>IF(R344="","",LOOKUP(R344,'工種番号'!$C$4:$C$55,'工種番号'!$D$4:$D$55))</f>
      </c>
      <c r="T344" s="113"/>
      <c r="U344" s="114"/>
      <c r="V344" s="115"/>
      <c r="W344" s="33"/>
      <c r="X344" s="3"/>
    </row>
    <row r="345" spans="1:24" ht="21.75" customHeight="1" thickBot="1">
      <c r="A345" s="11">
        <f t="shared" si="21"/>
        <v>0</v>
      </c>
      <c r="B345" s="2"/>
      <c r="C345" s="18"/>
      <c r="D345" s="49">
        <f>IF(ISNUMBER(C345),LOOKUP(C345,'工種番号'!$C$4:$C$55,'工種番号'!$D$4:$D$55),"")</f>
      </c>
      <c r="E345" s="55"/>
      <c r="F345" s="107"/>
      <c r="G345" s="108"/>
      <c r="H345" s="108"/>
      <c r="I345" s="109"/>
      <c r="J345" s="84"/>
      <c r="K345" s="29"/>
      <c r="L345" s="31"/>
      <c r="M345" s="53"/>
      <c r="N345" s="110">
        <f t="shared" si="23"/>
      </c>
      <c r="O345" s="111"/>
      <c r="P345" s="66"/>
      <c r="Q345" s="67"/>
      <c r="R345" s="41"/>
      <c r="S345" s="116">
        <f>IF(R345="","",LOOKUP(R345,'工種番号'!$C$4:$C$55,'工種番号'!$D$4:$D$55))</f>
      </c>
      <c r="T345" s="117"/>
      <c r="U345" s="118"/>
      <c r="V345" s="119"/>
      <c r="W345" s="34"/>
      <c r="X345" s="3"/>
    </row>
    <row r="346" spans="1:24" ht="21.75" customHeight="1">
      <c r="A346" s="11"/>
      <c r="B346" s="2"/>
      <c r="C346" s="120" t="s">
        <v>10</v>
      </c>
      <c r="D346" s="121"/>
      <c r="E346" s="37" t="s">
        <v>15</v>
      </c>
      <c r="F346" s="120" t="s">
        <v>16</v>
      </c>
      <c r="G346" s="122"/>
      <c r="H346" s="122"/>
      <c r="I346" s="122"/>
      <c r="J346" s="83"/>
      <c r="K346" s="37" t="s">
        <v>17</v>
      </c>
      <c r="L346" s="37" t="s">
        <v>18</v>
      </c>
      <c r="M346" s="54" t="s">
        <v>19</v>
      </c>
      <c r="N346" s="123" t="s">
        <v>20</v>
      </c>
      <c r="O346" s="124"/>
      <c r="P346" s="68"/>
      <c r="Q346" s="67"/>
      <c r="R346" s="125" t="s">
        <v>21</v>
      </c>
      <c r="S346" s="126"/>
      <c r="T346" s="126"/>
      <c r="U346" s="127" t="s">
        <v>22</v>
      </c>
      <c r="V346" s="127"/>
      <c r="W346" s="128"/>
      <c r="X346" s="3"/>
    </row>
    <row r="347" spans="1:24" ht="21.75" customHeight="1">
      <c r="A347" s="11">
        <f aca="true" t="shared" si="24" ref="A347:A369">C347</f>
        <v>0</v>
      </c>
      <c r="B347" s="2"/>
      <c r="C347" s="18"/>
      <c r="D347" s="48">
        <f>IF(ISNUMBER(C347),LOOKUP(C347,'工種番号'!$C$4:$C$55,'工種番号'!$D$4:$D$55),"")</f>
      </c>
      <c r="E347" s="55"/>
      <c r="F347" s="107"/>
      <c r="G347" s="108"/>
      <c r="H347" s="108"/>
      <c r="I347" s="109"/>
      <c r="J347" s="84"/>
      <c r="K347" s="29"/>
      <c r="L347" s="31"/>
      <c r="M347" s="53"/>
      <c r="N347" s="110">
        <f aca="true" t="shared" si="25" ref="N347:N368">IF(ISBLANK(M347),"",ROUND(K347*M347,0))</f>
      </c>
      <c r="O347" s="111"/>
      <c r="P347" s="66"/>
      <c r="Q347" s="67"/>
      <c r="R347" s="38"/>
      <c r="S347" s="112">
        <f>IF(R347="","",LOOKUP(R347,'工種番号'!$C$4:$C$55,'工種番号'!$D$4:$D$55))</f>
      </c>
      <c r="T347" s="113"/>
      <c r="U347" s="114"/>
      <c r="V347" s="115"/>
      <c r="W347" s="33"/>
      <c r="X347" s="3"/>
    </row>
    <row r="348" spans="1:24" ht="21.75" customHeight="1">
      <c r="A348" s="11">
        <f t="shared" si="24"/>
        <v>0</v>
      </c>
      <c r="B348" s="2"/>
      <c r="C348" s="27"/>
      <c r="D348" s="49">
        <f>IF(ISNUMBER(C348),LOOKUP(C348,'工種番号'!$C$4:$C$55,'工種番号'!$D$4:$D$55),"")</f>
      </c>
      <c r="E348" s="55"/>
      <c r="F348" s="107"/>
      <c r="G348" s="108"/>
      <c r="H348" s="108"/>
      <c r="I348" s="109"/>
      <c r="J348" s="84"/>
      <c r="K348" s="29"/>
      <c r="L348" s="31"/>
      <c r="M348" s="53"/>
      <c r="N348" s="110">
        <f t="shared" si="25"/>
      </c>
      <c r="O348" s="111"/>
      <c r="P348" s="66"/>
      <c r="Q348" s="67"/>
      <c r="R348" s="38"/>
      <c r="S348" s="112">
        <f>IF(R348="","",LOOKUP(R348,'工種番号'!$C$4:$C$55,'工種番号'!$D$4:$D$55))</f>
      </c>
      <c r="T348" s="113"/>
      <c r="U348" s="114"/>
      <c r="V348" s="115"/>
      <c r="W348" s="33"/>
      <c r="X348" s="3"/>
    </row>
    <row r="349" spans="1:24" ht="21.75" customHeight="1">
      <c r="A349" s="11">
        <f t="shared" si="24"/>
        <v>0</v>
      </c>
      <c r="B349" s="2"/>
      <c r="C349" s="27"/>
      <c r="D349" s="49">
        <f>IF(ISNUMBER(C349),LOOKUP(C349,'工種番号'!$C$4:$C$55,'工種番号'!$D$4:$D$55),"")</f>
      </c>
      <c r="E349" s="55"/>
      <c r="F349" s="107"/>
      <c r="G349" s="108"/>
      <c r="H349" s="108"/>
      <c r="I349" s="109"/>
      <c r="J349" s="84"/>
      <c r="K349" s="29"/>
      <c r="L349" s="31"/>
      <c r="M349" s="53"/>
      <c r="N349" s="110">
        <f t="shared" si="25"/>
      </c>
      <c r="O349" s="111"/>
      <c r="P349" s="66"/>
      <c r="Q349" s="67"/>
      <c r="R349" s="38"/>
      <c r="S349" s="112">
        <f>IF(R349="","",LOOKUP(R349,'工種番号'!$C$4:$C$55,'工種番号'!$D$4:$D$55))</f>
      </c>
      <c r="T349" s="113"/>
      <c r="U349" s="114"/>
      <c r="V349" s="115"/>
      <c r="W349" s="33"/>
      <c r="X349" s="3"/>
    </row>
    <row r="350" spans="1:24" ht="21.75" customHeight="1">
      <c r="A350" s="11">
        <f t="shared" si="24"/>
        <v>0</v>
      </c>
      <c r="B350" s="2"/>
      <c r="C350" s="27"/>
      <c r="D350" s="49">
        <f>IF(ISNUMBER(C350),LOOKUP(C350,'工種番号'!$C$4:$C$55,'工種番号'!$D$4:$D$55),"")</f>
      </c>
      <c r="E350" s="55"/>
      <c r="F350" s="107"/>
      <c r="G350" s="108"/>
      <c r="H350" s="108"/>
      <c r="I350" s="109"/>
      <c r="J350" s="84"/>
      <c r="K350" s="29"/>
      <c r="L350" s="31"/>
      <c r="M350" s="53"/>
      <c r="N350" s="110">
        <f t="shared" si="25"/>
      </c>
      <c r="O350" s="111"/>
      <c r="P350" s="66"/>
      <c r="Q350" s="67"/>
      <c r="R350" s="39"/>
      <c r="S350" s="112">
        <f>IF(R350="","",LOOKUP(R350,'工種番号'!$C$4:$C$55,'工種番号'!$D$4:$D$55))</f>
      </c>
      <c r="T350" s="113"/>
      <c r="U350" s="114"/>
      <c r="V350" s="115"/>
      <c r="W350" s="33"/>
      <c r="X350" s="3"/>
    </row>
    <row r="351" spans="1:24" ht="21.75" customHeight="1">
      <c r="A351" s="11">
        <f t="shared" si="24"/>
        <v>0</v>
      </c>
      <c r="B351" s="2"/>
      <c r="C351" s="27"/>
      <c r="D351" s="49">
        <f>IF(ISNUMBER(C351),LOOKUP(C351,'工種番号'!$C$4:$C$55,'工種番号'!$D$4:$D$55),"")</f>
      </c>
      <c r="E351" s="55"/>
      <c r="F351" s="107"/>
      <c r="G351" s="108"/>
      <c r="H351" s="108"/>
      <c r="I351" s="109"/>
      <c r="J351" s="84"/>
      <c r="K351" s="29"/>
      <c r="L351" s="31"/>
      <c r="M351" s="53"/>
      <c r="N351" s="110">
        <f t="shared" si="25"/>
      </c>
      <c r="O351" s="111"/>
      <c r="P351" s="66"/>
      <c r="Q351" s="67"/>
      <c r="R351" s="39"/>
      <c r="S351" s="112">
        <f>IF(R351="","",LOOKUP(R351,'工種番号'!$C$4:$C$55,'工種番号'!$D$4:$D$55))</f>
      </c>
      <c r="T351" s="113"/>
      <c r="U351" s="114"/>
      <c r="V351" s="115"/>
      <c r="W351" s="33"/>
      <c r="X351" s="3"/>
    </row>
    <row r="352" spans="1:24" ht="21.75" customHeight="1">
      <c r="A352" s="11">
        <f t="shared" si="24"/>
        <v>0</v>
      </c>
      <c r="B352" s="2"/>
      <c r="C352" s="18"/>
      <c r="D352" s="49">
        <f>IF(ISNUMBER(C352),LOOKUP(C352,'工種番号'!$C$4:$C$55,'工種番号'!$D$4:$D$55),"")</f>
      </c>
      <c r="E352" s="55"/>
      <c r="F352" s="107"/>
      <c r="G352" s="108"/>
      <c r="H352" s="108"/>
      <c r="I352" s="109"/>
      <c r="J352" s="84"/>
      <c r="K352" s="29"/>
      <c r="L352" s="31"/>
      <c r="M352" s="53"/>
      <c r="N352" s="110">
        <f t="shared" si="25"/>
      </c>
      <c r="O352" s="111"/>
      <c r="P352" s="66"/>
      <c r="Q352" s="67"/>
      <c r="R352" s="39"/>
      <c r="S352" s="112">
        <f>IF(R352="","",LOOKUP(R352,'工種番号'!$C$4:$C$55,'工種番号'!$D$4:$D$55))</f>
      </c>
      <c r="T352" s="113"/>
      <c r="U352" s="114"/>
      <c r="V352" s="115"/>
      <c r="W352" s="33"/>
      <c r="X352" s="3"/>
    </row>
    <row r="353" spans="1:24" ht="21.75" customHeight="1">
      <c r="A353" s="11">
        <f t="shared" si="24"/>
        <v>0</v>
      </c>
      <c r="B353" s="2"/>
      <c r="C353" s="27"/>
      <c r="D353" s="49">
        <f>IF(ISNUMBER(C353),LOOKUP(C353,'工種番号'!$C$4:$C$55,'工種番号'!$D$4:$D$55),"")</f>
      </c>
      <c r="E353" s="55"/>
      <c r="F353" s="107"/>
      <c r="G353" s="108"/>
      <c r="H353" s="108"/>
      <c r="I353" s="109"/>
      <c r="J353" s="84"/>
      <c r="K353" s="29"/>
      <c r="L353" s="31"/>
      <c r="M353" s="53"/>
      <c r="N353" s="110">
        <f t="shared" si="25"/>
      </c>
      <c r="O353" s="111"/>
      <c r="P353" s="66"/>
      <c r="Q353" s="67"/>
      <c r="R353" s="39"/>
      <c r="S353" s="112">
        <f>IF(R353="","",LOOKUP(R353,'工種番号'!$C$4:$C$55,'工種番号'!$D$4:$D$55))</f>
      </c>
      <c r="T353" s="113"/>
      <c r="U353" s="114"/>
      <c r="V353" s="115"/>
      <c r="W353" s="33"/>
      <c r="X353" s="3"/>
    </row>
    <row r="354" spans="1:24" ht="21.75" customHeight="1">
      <c r="A354" s="11">
        <f t="shared" si="24"/>
        <v>0</v>
      </c>
      <c r="B354" s="2"/>
      <c r="C354" s="27"/>
      <c r="D354" s="49">
        <f>IF(ISNUMBER(C354),LOOKUP(C354,'工種番号'!$C$4:$C$55,'工種番号'!$D$4:$D$55),"")</f>
      </c>
      <c r="E354" s="55"/>
      <c r="F354" s="107"/>
      <c r="G354" s="108"/>
      <c r="H354" s="108"/>
      <c r="I354" s="109"/>
      <c r="J354" s="84"/>
      <c r="K354" s="29"/>
      <c r="L354" s="31"/>
      <c r="M354" s="53"/>
      <c r="N354" s="110">
        <f t="shared" si="25"/>
      </c>
      <c r="O354" s="111"/>
      <c r="P354" s="66"/>
      <c r="Q354" s="67"/>
      <c r="R354" s="39"/>
      <c r="S354" s="112">
        <f>IF(R354="","",LOOKUP(R354,'工種番号'!$C$4:$C$55,'工種番号'!$D$4:$D$55))</f>
      </c>
      <c r="T354" s="113"/>
      <c r="U354" s="114"/>
      <c r="V354" s="115"/>
      <c r="W354" s="33"/>
      <c r="X354" s="3"/>
    </row>
    <row r="355" spans="1:24" ht="21.75" customHeight="1">
      <c r="A355" s="11">
        <f t="shared" si="24"/>
        <v>0</v>
      </c>
      <c r="B355" s="2"/>
      <c r="C355" s="27"/>
      <c r="D355" s="49">
        <f>IF(ISNUMBER(C355),LOOKUP(C355,'工種番号'!$C$4:$C$55,'工種番号'!$D$4:$D$55),"")</f>
      </c>
      <c r="E355" s="55"/>
      <c r="F355" s="107"/>
      <c r="G355" s="108"/>
      <c r="H355" s="108"/>
      <c r="I355" s="109"/>
      <c r="J355" s="84"/>
      <c r="K355" s="29"/>
      <c r="L355" s="31"/>
      <c r="M355" s="53"/>
      <c r="N355" s="110">
        <f t="shared" si="25"/>
      </c>
      <c r="O355" s="111"/>
      <c r="P355" s="66"/>
      <c r="Q355" s="67"/>
      <c r="R355" s="39"/>
      <c r="S355" s="112">
        <f>IF(R355="","",LOOKUP(R355,'工種番号'!$C$4:$C$55,'工種番号'!$D$4:$D$55))</f>
      </c>
      <c r="T355" s="113"/>
      <c r="U355" s="114"/>
      <c r="V355" s="115"/>
      <c r="W355" s="33"/>
      <c r="X355" s="3"/>
    </row>
    <row r="356" spans="1:24" ht="21.75" customHeight="1">
      <c r="A356" s="11">
        <f t="shared" si="24"/>
        <v>0</v>
      </c>
      <c r="B356" s="2"/>
      <c r="C356" s="27"/>
      <c r="D356" s="49">
        <f>IF(ISNUMBER(C356),LOOKUP(C356,'工種番号'!$C$4:$C$55,'工種番号'!$D$4:$D$55),"")</f>
      </c>
      <c r="E356" s="55"/>
      <c r="F356" s="107"/>
      <c r="G356" s="108"/>
      <c r="H356" s="108"/>
      <c r="I356" s="109"/>
      <c r="J356" s="84"/>
      <c r="K356" s="29"/>
      <c r="L356" s="31"/>
      <c r="M356" s="53"/>
      <c r="N356" s="110">
        <f t="shared" si="25"/>
      </c>
      <c r="O356" s="111"/>
      <c r="P356" s="66"/>
      <c r="Q356" s="67"/>
      <c r="R356" s="40"/>
      <c r="S356" s="112">
        <f>IF(R356="","",LOOKUP(R356,'工種番号'!$C$4:$C$55,'工種番号'!$D$4:$D$55))</f>
      </c>
      <c r="T356" s="113"/>
      <c r="U356" s="114"/>
      <c r="V356" s="115"/>
      <c r="W356" s="33"/>
      <c r="X356" s="3"/>
    </row>
    <row r="357" spans="1:24" ht="21.75" customHeight="1">
      <c r="A357" s="11">
        <f t="shared" si="24"/>
        <v>0</v>
      </c>
      <c r="B357" s="2"/>
      <c r="C357" s="18"/>
      <c r="D357" s="49">
        <f>IF(ISNUMBER(C357),LOOKUP(C357,'工種番号'!$C$4:$C$55,'工種番号'!$D$4:$D$55),"")</f>
      </c>
      <c r="E357" s="55"/>
      <c r="F357" s="107"/>
      <c r="G357" s="108"/>
      <c r="H357" s="108"/>
      <c r="I357" s="109"/>
      <c r="J357" s="84"/>
      <c r="K357" s="29"/>
      <c r="L357" s="31"/>
      <c r="M357" s="53"/>
      <c r="N357" s="110">
        <f t="shared" si="25"/>
      </c>
      <c r="O357" s="111"/>
      <c r="P357" s="66"/>
      <c r="Q357" s="67"/>
      <c r="R357" s="40"/>
      <c r="S357" s="112">
        <f>IF(R357="","",LOOKUP(R357,'工種番号'!$C$4:$C$55,'工種番号'!$D$4:$D$55))</f>
      </c>
      <c r="T357" s="113"/>
      <c r="U357" s="114"/>
      <c r="V357" s="115"/>
      <c r="W357" s="33"/>
      <c r="X357" s="3"/>
    </row>
    <row r="358" spans="1:24" ht="21.75" customHeight="1">
      <c r="A358" s="11">
        <f t="shared" si="24"/>
        <v>0</v>
      </c>
      <c r="B358" s="2"/>
      <c r="C358" s="18"/>
      <c r="D358" s="49">
        <f>IF(ISNUMBER(C358),LOOKUP(C358,'工種番号'!$C$4:$C$55,'工種番号'!$D$4:$D$55),"")</f>
      </c>
      <c r="E358" s="55"/>
      <c r="F358" s="107"/>
      <c r="G358" s="108"/>
      <c r="H358" s="108"/>
      <c r="I358" s="109"/>
      <c r="J358" s="84"/>
      <c r="K358" s="29"/>
      <c r="L358" s="31"/>
      <c r="M358" s="53"/>
      <c r="N358" s="110">
        <f t="shared" si="25"/>
      </c>
      <c r="O358" s="111"/>
      <c r="P358" s="66"/>
      <c r="Q358" s="67"/>
      <c r="R358" s="40"/>
      <c r="S358" s="112">
        <f>IF(R358="","",LOOKUP(R358,'工種番号'!$C$4:$C$55,'工種番号'!$D$4:$D$55))</f>
      </c>
      <c r="T358" s="113"/>
      <c r="U358" s="114"/>
      <c r="V358" s="115"/>
      <c r="W358" s="33"/>
      <c r="X358" s="3"/>
    </row>
    <row r="359" spans="1:24" ht="21.75" customHeight="1">
      <c r="A359" s="11">
        <f t="shared" si="24"/>
        <v>0</v>
      </c>
      <c r="B359" s="2"/>
      <c r="C359" s="27"/>
      <c r="D359" s="49">
        <f>IF(ISNUMBER(C359),LOOKUP(C359,'工種番号'!$C$4:$C$55,'工種番号'!$D$4:$D$55),"")</f>
      </c>
      <c r="E359" s="55"/>
      <c r="F359" s="107"/>
      <c r="G359" s="108"/>
      <c r="H359" s="108"/>
      <c r="I359" s="109"/>
      <c r="J359" s="84"/>
      <c r="K359" s="29"/>
      <c r="L359" s="31"/>
      <c r="M359" s="53"/>
      <c r="N359" s="110">
        <f t="shared" si="25"/>
      </c>
      <c r="O359" s="111"/>
      <c r="P359" s="66"/>
      <c r="Q359" s="67"/>
      <c r="R359" s="40"/>
      <c r="S359" s="112">
        <f>IF(R359="","",LOOKUP(R359,'工種番号'!$C$4:$C$55,'工種番号'!$D$4:$D$55))</f>
      </c>
      <c r="T359" s="113"/>
      <c r="U359" s="114"/>
      <c r="V359" s="115"/>
      <c r="W359" s="33"/>
      <c r="X359" s="3"/>
    </row>
    <row r="360" spans="1:24" ht="21.75" customHeight="1">
      <c r="A360" s="11">
        <f t="shared" si="24"/>
        <v>0</v>
      </c>
      <c r="B360" s="2"/>
      <c r="C360" s="27"/>
      <c r="D360" s="49">
        <f>IF(ISNUMBER(C360),LOOKUP(C360,'工種番号'!$C$4:$C$55,'工種番号'!$D$4:$D$55),"")</f>
      </c>
      <c r="E360" s="55"/>
      <c r="F360" s="107"/>
      <c r="G360" s="108"/>
      <c r="H360" s="108"/>
      <c r="I360" s="109"/>
      <c r="J360" s="84"/>
      <c r="K360" s="29"/>
      <c r="L360" s="31"/>
      <c r="M360" s="53"/>
      <c r="N360" s="110">
        <f t="shared" si="25"/>
      </c>
      <c r="O360" s="111"/>
      <c r="P360" s="66"/>
      <c r="Q360" s="67"/>
      <c r="R360" s="40"/>
      <c r="S360" s="112">
        <f>IF(R360="","",LOOKUP(R360,'工種番号'!$C$4:$C$55,'工種番号'!$D$4:$D$55))</f>
      </c>
      <c r="T360" s="113"/>
      <c r="U360" s="114"/>
      <c r="V360" s="115"/>
      <c r="W360" s="33"/>
      <c r="X360" s="3"/>
    </row>
    <row r="361" spans="1:24" ht="21.75" customHeight="1">
      <c r="A361" s="11">
        <f t="shared" si="24"/>
        <v>0</v>
      </c>
      <c r="B361" s="2"/>
      <c r="C361" s="27"/>
      <c r="D361" s="49">
        <f>IF(ISNUMBER(C361),LOOKUP(C361,'工種番号'!$C$4:$C$55,'工種番号'!$D$4:$D$55),"")</f>
      </c>
      <c r="E361" s="55"/>
      <c r="F361" s="107"/>
      <c r="G361" s="108"/>
      <c r="H361" s="108"/>
      <c r="I361" s="109"/>
      <c r="J361" s="84"/>
      <c r="K361" s="29"/>
      <c r="L361" s="31"/>
      <c r="M361" s="53"/>
      <c r="N361" s="110">
        <f t="shared" si="25"/>
      </c>
      <c r="O361" s="111"/>
      <c r="P361" s="66"/>
      <c r="Q361" s="67"/>
      <c r="R361" s="40"/>
      <c r="S361" s="112">
        <f>IF(R361="","",LOOKUP(R361,'工種番号'!$C$4:$C$55,'工種番号'!$D$4:$D$55))</f>
      </c>
      <c r="T361" s="113"/>
      <c r="U361" s="114"/>
      <c r="V361" s="115"/>
      <c r="W361" s="33"/>
      <c r="X361" s="3"/>
    </row>
    <row r="362" spans="1:24" ht="21.75" customHeight="1">
      <c r="A362" s="11">
        <f t="shared" si="24"/>
        <v>0</v>
      </c>
      <c r="B362" s="2"/>
      <c r="C362" s="27"/>
      <c r="D362" s="49">
        <f>IF(ISNUMBER(C362),LOOKUP(C362,'工種番号'!$C$4:$C$55,'工種番号'!$D$4:$D$55),"")</f>
      </c>
      <c r="E362" s="55"/>
      <c r="F362" s="107"/>
      <c r="G362" s="108"/>
      <c r="H362" s="108"/>
      <c r="I362" s="109"/>
      <c r="J362" s="84"/>
      <c r="K362" s="29"/>
      <c r="L362" s="31"/>
      <c r="M362" s="53"/>
      <c r="N362" s="110">
        <f t="shared" si="25"/>
      </c>
      <c r="O362" s="111"/>
      <c r="P362" s="66"/>
      <c r="Q362" s="67"/>
      <c r="R362" s="40"/>
      <c r="S362" s="112">
        <f>IF(R362="","",LOOKUP(R362,'工種番号'!$C$4:$C$55,'工種番号'!$D$4:$D$55))</f>
      </c>
      <c r="T362" s="113"/>
      <c r="U362" s="114"/>
      <c r="V362" s="115"/>
      <c r="W362" s="33"/>
      <c r="X362" s="3"/>
    </row>
    <row r="363" spans="1:24" ht="21.75" customHeight="1">
      <c r="A363" s="11">
        <f t="shared" si="24"/>
        <v>0</v>
      </c>
      <c r="B363" s="2"/>
      <c r="C363" s="27"/>
      <c r="D363" s="49">
        <f>IF(ISNUMBER(C363),LOOKUP(C363,'工種番号'!$C$4:$C$55,'工種番号'!$D$4:$D$55),"")</f>
      </c>
      <c r="E363" s="55"/>
      <c r="F363" s="107"/>
      <c r="G363" s="108"/>
      <c r="H363" s="108"/>
      <c r="I363" s="109"/>
      <c r="J363" s="84"/>
      <c r="K363" s="29"/>
      <c r="L363" s="31"/>
      <c r="M363" s="53"/>
      <c r="N363" s="110">
        <f t="shared" si="25"/>
      </c>
      <c r="O363" s="111"/>
      <c r="P363" s="66"/>
      <c r="Q363" s="67"/>
      <c r="R363" s="40"/>
      <c r="S363" s="112">
        <f>IF(R363="","",LOOKUP(R363,'工種番号'!$C$4:$C$55,'工種番号'!$D$4:$D$55))</f>
      </c>
      <c r="T363" s="113"/>
      <c r="U363" s="114"/>
      <c r="V363" s="115"/>
      <c r="W363" s="33"/>
      <c r="X363" s="3"/>
    </row>
    <row r="364" spans="1:24" ht="21.75" customHeight="1">
      <c r="A364" s="11">
        <f t="shared" si="24"/>
        <v>0</v>
      </c>
      <c r="B364" s="2"/>
      <c r="C364" s="18"/>
      <c r="D364" s="49">
        <f>IF(ISNUMBER(C364),LOOKUP(C364,'工種番号'!$C$4:$C$55,'工種番号'!$D$4:$D$55),"")</f>
      </c>
      <c r="E364" s="55"/>
      <c r="F364" s="107"/>
      <c r="G364" s="108"/>
      <c r="H364" s="108"/>
      <c r="I364" s="109"/>
      <c r="J364" s="84"/>
      <c r="K364" s="29"/>
      <c r="L364" s="31"/>
      <c r="M364" s="53"/>
      <c r="N364" s="110">
        <f t="shared" si="25"/>
      </c>
      <c r="O364" s="111"/>
      <c r="P364" s="66"/>
      <c r="Q364" s="67"/>
      <c r="R364" s="40"/>
      <c r="S364" s="112">
        <f>IF(R364="","",LOOKUP(R364,'工種番号'!$C$4:$C$55,'工種番号'!$D$4:$D$55))</f>
      </c>
      <c r="T364" s="113"/>
      <c r="U364" s="114"/>
      <c r="V364" s="115"/>
      <c r="W364" s="33"/>
      <c r="X364" s="3"/>
    </row>
    <row r="365" spans="1:24" ht="21.75" customHeight="1">
      <c r="A365" s="11">
        <f t="shared" si="24"/>
        <v>0</v>
      </c>
      <c r="B365" s="2"/>
      <c r="C365" s="18"/>
      <c r="D365" s="49">
        <f>IF(ISNUMBER(C365),LOOKUP(C365,'工種番号'!$C$4:$C$55,'工種番号'!$D$4:$D$55),"")</f>
      </c>
      <c r="E365" s="55"/>
      <c r="F365" s="107"/>
      <c r="G365" s="108"/>
      <c r="H365" s="108"/>
      <c r="I365" s="109"/>
      <c r="J365" s="84"/>
      <c r="K365" s="29"/>
      <c r="L365" s="31"/>
      <c r="M365" s="53"/>
      <c r="N365" s="110">
        <f t="shared" si="25"/>
      </c>
      <c r="O365" s="111"/>
      <c r="P365" s="66"/>
      <c r="Q365" s="67"/>
      <c r="R365" s="40"/>
      <c r="S365" s="112">
        <f>IF(R365="","",LOOKUP(R365,'工種番号'!$C$4:$C$55,'工種番号'!$D$4:$D$55))</f>
      </c>
      <c r="T365" s="113"/>
      <c r="U365" s="114"/>
      <c r="V365" s="115"/>
      <c r="W365" s="33"/>
      <c r="X365" s="3"/>
    </row>
    <row r="366" spans="1:24" ht="21.75" customHeight="1">
      <c r="A366" s="11">
        <f t="shared" si="24"/>
        <v>0</v>
      </c>
      <c r="B366" s="2"/>
      <c r="C366" s="18"/>
      <c r="D366" s="49">
        <f>IF(ISNUMBER(C366),LOOKUP(C366,'工種番号'!$C$4:$C$55,'工種番号'!$D$4:$D$55),"")</f>
      </c>
      <c r="E366" s="55"/>
      <c r="F366" s="107"/>
      <c r="G366" s="108"/>
      <c r="H366" s="108"/>
      <c r="I366" s="109"/>
      <c r="J366" s="84"/>
      <c r="K366" s="29"/>
      <c r="L366" s="31"/>
      <c r="M366" s="53"/>
      <c r="N366" s="110">
        <f t="shared" si="25"/>
      </c>
      <c r="O366" s="111"/>
      <c r="P366" s="66"/>
      <c r="Q366" s="67"/>
      <c r="R366" s="40"/>
      <c r="S366" s="112">
        <f>IF(R366="","",LOOKUP(R366,'工種番号'!$C$4:$C$55,'工種番号'!$D$4:$D$55))</f>
      </c>
      <c r="T366" s="113"/>
      <c r="U366" s="114"/>
      <c r="V366" s="115"/>
      <c r="W366" s="33"/>
      <c r="X366" s="3"/>
    </row>
    <row r="367" spans="1:24" ht="21.75" customHeight="1">
      <c r="A367" s="11">
        <f t="shared" si="24"/>
        <v>0</v>
      </c>
      <c r="B367" s="2"/>
      <c r="C367" s="27"/>
      <c r="D367" s="49">
        <f>IF(ISNUMBER(C367),LOOKUP(C367,'工種番号'!$C$4:$C$55,'工種番号'!$D$4:$D$55),"")</f>
      </c>
      <c r="E367" s="55"/>
      <c r="F367" s="107"/>
      <c r="G367" s="108"/>
      <c r="H367" s="108"/>
      <c r="I367" s="109"/>
      <c r="J367" s="84"/>
      <c r="K367" s="29"/>
      <c r="L367" s="31"/>
      <c r="M367" s="53"/>
      <c r="N367" s="110">
        <f t="shared" si="25"/>
      </c>
      <c r="O367" s="111"/>
      <c r="P367" s="66"/>
      <c r="Q367" s="67"/>
      <c r="R367" s="40"/>
      <c r="S367" s="112">
        <f>IF(R367="","",LOOKUP(R367,'工種番号'!$C$4:$C$55,'工種番号'!$D$4:$D$55))</f>
      </c>
      <c r="T367" s="113"/>
      <c r="U367" s="114"/>
      <c r="V367" s="115"/>
      <c r="W367" s="33"/>
      <c r="X367" s="3"/>
    </row>
    <row r="368" spans="1:24" ht="21.75" customHeight="1">
      <c r="A368" s="11">
        <f t="shared" si="24"/>
        <v>0</v>
      </c>
      <c r="B368" s="2"/>
      <c r="C368" s="27"/>
      <c r="D368" s="49">
        <f>IF(ISNUMBER(C368),LOOKUP(C368,'工種番号'!$C$4:$C$55,'工種番号'!$D$4:$D$55),"")</f>
      </c>
      <c r="E368" s="55"/>
      <c r="F368" s="107"/>
      <c r="G368" s="108"/>
      <c r="H368" s="108"/>
      <c r="I368" s="109"/>
      <c r="J368" s="84"/>
      <c r="K368" s="29"/>
      <c r="L368" s="31"/>
      <c r="M368" s="53"/>
      <c r="N368" s="110">
        <f t="shared" si="25"/>
      </c>
      <c r="O368" s="111"/>
      <c r="P368" s="66"/>
      <c r="Q368" s="67"/>
      <c r="R368" s="40"/>
      <c r="S368" s="112">
        <f>IF(R368="","",LOOKUP(R368,'工種番号'!$C$4:$C$55,'工種番号'!$D$4:$D$55))</f>
      </c>
      <c r="T368" s="113"/>
      <c r="U368" s="114"/>
      <c r="V368" s="115"/>
      <c r="W368" s="33"/>
      <c r="X368" s="3"/>
    </row>
    <row r="369" spans="1:24" ht="21.75" customHeight="1" thickBot="1">
      <c r="A369" s="11">
        <f t="shared" si="24"/>
        <v>0</v>
      </c>
      <c r="B369" s="2"/>
      <c r="C369" s="18"/>
      <c r="D369" s="49">
        <f>IF(ISNUMBER(C369),LOOKUP(C369,'工種番号'!$C$4:$C$55,'工種番号'!$D$4:$D$55),"")</f>
      </c>
      <c r="E369" s="55"/>
      <c r="F369" s="107"/>
      <c r="G369" s="108"/>
      <c r="H369" s="108"/>
      <c r="I369" s="109"/>
      <c r="J369" s="84"/>
      <c r="K369" s="29"/>
      <c r="L369" s="31"/>
      <c r="M369" s="53"/>
      <c r="N369" s="110">
        <f>IF(ISBLANK(M369),"",ROUND(K369*M369,0))</f>
      </c>
      <c r="O369" s="111"/>
      <c r="P369" s="66"/>
      <c r="Q369" s="67"/>
      <c r="R369" s="41"/>
      <c r="S369" s="116">
        <f>IF(R369="","",LOOKUP(R369,'工種番号'!$C$4:$C$55,'工種番号'!$D$4:$D$55))</f>
      </c>
      <c r="T369" s="117"/>
      <c r="U369" s="118"/>
      <c r="V369" s="119"/>
      <c r="W369" s="34"/>
      <c r="X369" s="3"/>
    </row>
    <row r="370" spans="3:4" ht="12" hidden="1">
      <c r="C370" s="18">
        <v>50</v>
      </c>
      <c r="D370" s="49" t="str">
        <f>IF(ISNUMBER(C370),LOOKUP(C370,'工種番号'!$C$4:$C$55,'工種番号'!$D$4:$D$55),"")</f>
        <v>消費税 10%</v>
      </c>
    </row>
    <row r="371" ht="12" hidden="1">
      <c r="C371" s="4">
        <v>51</v>
      </c>
    </row>
  </sheetData>
  <sheetProtection/>
  <mergeCells count="1458">
    <mergeCell ref="C2:W2"/>
    <mergeCell ref="C3:D3"/>
    <mergeCell ref="F3:I3"/>
    <mergeCell ref="N3:P3"/>
    <mergeCell ref="R3:T3"/>
    <mergeCell ref="U3:W3"/>
    <mergeCell ref="C6:W6"/>
    <mergeCell ref="R7:R10"/>
    <mergeCell ref="S7:S10"/>
    <mergeCell ref="T7:T10"/>
    <mergeCell ref="U7:U10"/>
    <mergeCell ref="V7:V10"/>
    <mergeCell ref="E8:H8"/>
    <mergeCell ref="W8:W10"/>
    <mergeCell ref="E10:I10"/>
    <mergeCell ref="K12:L12"/>
    <mergeCell ref="N12:O12"/>
    <mergeCell ref="S12:W12"/>
    <mergeCell ref="C13:I14"/>
    <mergeCell ref="K13:L13"/>
    <mergeCell ref="N13:O13"/>
    <mergeCell ref="S13:W13"/>
    <mergeCell ref="K14:L14"/>
    <mergeCell ref="N14:O14"/>
    <mergeCell ref="S14:W14"/>
    <mergeCell ref="C15:D15"/>
    <mergeCell ref="K15:L15"/>
    <mergeCell ref="N15:O15"/>
    <mergeCell ref="S15:W15"/>
    <mergeCell ref="C16:D16"/>
    <mergeCell ref="E16:J16"/>
    <mergeCell ref="K16:L16"/>
    <mergeCell ref="N16:O16"/>
    <mergeCell ref="S16:W16"/>
    <mergeCell ref="S17:W17"/>
    <mergeCell ref="C18:D18"/>
    <mergeCell ref="E18:F18"/>
    <mergeCell ref="G18:H18"/>
    <mergeCell ref="I18:K18"/>
    <mergeCell ref="L18:M18"/>
    <mergeCell ref="N18:O18"/>
    <mergeCell ref="U18:V18"/>
    <mergeCell ref="U19:W19"/>
    <mergeCell ref="C20:M20"/>
    <mergeCell ref="N20:O20"/>
    <mergeCell ref="R20:T20"/>
    <mergeCell ref="U20:W20"/>
    <mergeCell ref="C21:M21"/>
    <mergeCell ref="N21:O21"/>
    <mergeCell ref="S21:T21"/>
    <mergeCell ref="U21:V21"/>
    <mergeCell ref="C22:M22"/>
    <mergeCell ref="N22:O22"/>
    <mergeCell ref="S22:T22"/>
    <mergeCell ref="U22:V22"/>
    <mergeCell ref="C23:M23"/>
    <mergeCell ref="N23:O23"/>
    <mergeCell ref="S23:T23"/>
    <mergeCell ref="U23:V23"/>
    <mergeCell ref="C24:M24"/>
    <mergeCell ref="N24:O24"/>
    <mergeCell ref="S24:T24"/>
    <mergeCell ref="U24:V24"/>
    <mergeCell ref="C25:M25"/>
    <mergeCell ref="N25:O25"/>
    <mergeCell ref="S25:T25"/>
    <mergeCell ref="U25:V25"/>
    <mergeCell ref="C26:D26"/>
    <mergeCell ref="F26:I26"/>
    <mergeCell ref="N26:O26"/>
    <mergeCell ref="S26:T26"/>
    <mergeCell ref="U26:V26"/>
    <mergeCell ref="F27:I27"/>
    <mergeCell ref="N27:O27"/>
    <mergeCell ref="S27:T27"/>
    <mergeCell ref="U27:V27"/>
    <mergeCell ref="F28:I28"/>
    <mergeCell ref="N28:O28"/>
    <mergeCell ref="S28:T28"/>
    <mergeCell ref="U28:V28"/>
    <mergeCell ref="F29:I29"/>
    <mergeCell ref="N29:O29"/>
    <mergeCell ref="S29:T29"/>
    <mergeCell ref="U29:V29"/>
    <mergeCell ref="F30:I30"/>
    <mergeCell ref="N30:O30"/>
    <mergeCell ref="S30:T30"/>
    <mergeCell ref="U30:V30"/>
    <mergeCell ref="F31:I31"/>
    <mergeCell ref="N31:O31"/>
    <mergeCell ref="S31:T31"/>
    <mergeCell ref="U31:V31"/>
    <mergeCell ref="F32:I32"/>
    <mergeCell ref="N32:O32"/>
    <mergeCell ref="S32:T32"/>
    <mergeCell ref="U32:V32"/>
    <mergeCell ref="F33:I33"/>
    <mergeCell ref="N33:O33"/>
    <mergeCell ref="S33:T33"/>
    <mergeCell ref="U33:V33"/>
    <mergeCell ref="C34:D34"/>
    <mergeCell ref="F34:I34"/>
    <mergeCell ref="N34:O34"/>
    <mergeCell ref="R34:T34"/>
    <mergeCell ref="U34:W34"/>
    <mergeCell ref="F35:I35"/>
    <mergeCell ref="N35:O35"/>
    <mergeCell ref="S35:T35"/>
    <mergeCell ref="U35:V35"/>
    <mergeCell ref="F36:I36"/>
    <mergeCell ref="N36:O36"/>
    <mergeCell ref="S36:T36"/>
    <mergeCell ref="U36:V36"/>
    <mergeCell ref="F37:I37"/>
    <mergeCell ref="N37:O37"/>
    <mergeCell ref="S37:T37"/>
    <mergeCell ref="U37:V37"/>
    <mergeCell ref="F38:I38"/>
    <mergeCell ref="N38:O38"/>
    <mergeCell ref="S38:T38"/>
    <mergeCell ref="U38:V38"/>
    <mergeCell ref="F39:I39"/>
    <mergeCell ref="N39:O39"/>
    <mergeCell ref="S39:T39"/>
    <mergeCell ref="U39:V39"/>
    <mergeCell ref="F40:I40"/>
    <mergeCell ref="N40:O40"/>
    <mergeCell ref="S40:T40"/>
    <mergeCell ref="U40:V40"/>
    <mergeCell ref="F41:I41"/>
    <mergeCell ref="N41:O41"/>
    <mergeCell ref="S41:T41"/>
    <mergeCell ref="U41:V41"/>
    <mergeCell ref="F42:I42"/>
    <mergeCell ref="N42:O42"/>
    <mergeCell ref="S42:T42"/>
    <mergeCell ref="U42:V42"/>
    <mergeCell ref="F43:I43"/>
    <mergeCell ref="N43:O43"/>
    <mergeCell ref="S43:T43"/>
    <mergeCell ref="U43:V43"/>
    <mergeCell ref="F44:I44"/>
    <mergeCell ref="N44:O44"/>
    <mergeCell ref="S44:T44"/>
    <mergeCell ref="U44:V44"/>
    <mergeCell ref="F45:I45"/>
    <mergeCell ref="N45:O45"/>
    <mergeCell ref="S45:T45"/>
    <mergeCell ref="U45:V45"/>
    <mergeCell ref="F46:I46"/>
    <mergeCell ref="N46:O46"/>
    <mergeCell ref="S46:T46"/>
    <mergeCell ref="U46:V46"/>
    <mergeCell ref="F47:I47"/>
    <mergeCell ref="N47:O47"/>
    <mergeCell ref="S47:T47"/>
    <mergeCell ref="U47:V47"/>
    <mergeCell ref="F48:I48"/>
    <mergeCell ref="N48:O48"/>
    <mergeCell ref="S48:T48"/>
    <mergeCell ref="U48:V48"/>
    <mergeCell ref="F49:I49"/>
    <mergeCell ref="N49:O49"/>
    <mergeCell ref="S49:T49"/>
    <mergeCell ref="U49:V49"/>
    <mergeCell ref="F50:I50"/>
    <mergeCell ref="N50:O50"/>
    <mergeCell ref="S50:T50"/>
    <mergeCell ref="U50:V50"/>
    <mergeCell ref="F51:I51"/>
    <mergeCell ref="N51:O51"/>
    <mergeCell ref="S51:T51"/>
    <mergeCell ref="U51:V51"/>
    <mergeCell ref="F52:I52"/>
    <mergeCell ref="N52:O52"/>
    <mergeCell ref="S52:T52"/>
    <mergeCell ref="U52:V52"/>
    <mergeCell ref="F53:I53"/>
    <mergeCell ref="N53:O53"/>
    <mergeCell ref="S53:T53"/>
    <mergeCell ref="U53:V53"/>
    <mergeCell ref="F54:I54"/>
    <mergeCell ref="N54:O54"/>
    <mergeCell ref="S54:T54"/>
    <mergeCell ref="U54:V54"/>
    <mergeCell ref="F55:I55"/>
    <mergeCell ref="N55:O55"/>
    <mergeCell ref="S55:T55"/>
    <mergeCell ref="U55:V55"/>
    <mergeCell ref="F56:I56"/>
    <mergeCell ref="N56:O56"/>
    <mergeCell ref="S56:T56"/>
    <mergeCell ref="U56:V56"/>
    <mergeCell ref="F57:I57"/>
    <mergeCell ref="N57:O57"/>
    <mergeCell ref="S57:T57"/>
    <mergeCell ref="U57:V57"/>
    <mergeCell ref="C58:D58"/>
    <mergeCell ref="F58:I58"/>
    <mergeCell ref="N58:O58"/>
    <mergeCell ref="R58:T58"/>
    <mergeCell ref="U58:W58"/>
    <mergeCell ref="F59:I59"/>
    <mergeCell ref="N59:O59"/>
    <mergeCell ref="S59:T59"/>
    <mergeCell ref="U59:V59"/>
    <mergeCell ref="F60:I60"/>
    <mergeCell ref="N60:O60"/>
    <mergeCell ref="S60:T60"/>
    <mergeCell ref="U60:V60"/>
    <mergeCell ref="F61:I61"/>
    <mergeCell ref="N61:O61"/>
    <mergeCell ref="S61:T61"/>
    <mergeCell ref="U61:V61"/>
    <mergeCell ref="F62:I62"/>
    <mergeCell ref="N62:O62"/>
    <mergeCell ref="S62:T62"/>
    <mergeCell ref="U62:V62"/>
    <mergeCell ref="F63:I63"/>
    <mergeCell ref="N63:O63"/>
    <mergeCell ref="S63:T63"/>
    <mergeCell ref="U63:V63"/>
    <mergeCell ref="F64:I64"/>
    <mergeCell ref="N64:O64"/>
    <mergeCell ref="S64:T64"/>
    <mergeCell ref="U64:V64"/>
    <mergeCell ref="F65:I65"/>
    <mergeCell ref="N65:O65"/>
    <mergeCell ref="S65:T65"/>
    <mergeCell ref="U65:V65"/>
    <mergeCell ref="F66:I66"/>
    <mergeCell ref="N66:O66"/>
    <mergeCell ref="S66:T66"/>
    <mergeCell ref="U66:V66"/>
    <mergeCell ref="F67:I67"/>
    <mergeCell ref="N67:O67"/>
    <mergeCell ref="S67:T67"/>
    <mergeCell ref="U67:V67"/>
    <mergeCell ref="F68:I68"/>
    <mergeCell ref="N68:O68"/>
    <mergeCell ref="S68:T68"/>
    <mergeCell ref="U68:V68"/>
    <mergeCell ref="F69:I69"/>
    <mergeCell ref="N69:O69"/>
    <mergeCell ref="S69:T69"/>
    <mergeCell ref="U69:V69"/>
    <mergeCell ref="F70:I70"/>
    <mergeCell ref="N70:O70"/>
    <mergeCell ref="S70:T70"/>
    <mergeCell ref="U70:V70"/>
    <mergeCell ref="F71:I71"/>
    <mergeCell ref="N71:O71"/>
    <mergeCell ref="S71:T71"/>
    <mergeCell ref="U71:V71"/>
    <mergeCell ref="F72:I72"/>
    <mergeCell ref="N72:O72"/>
    <mergeCell ref="S72:T72"/>
    <mergeCell ref="U72:V72"/>
    <mergeCell ref="F73:I73"/>
    <mergeCell ref="N73:O73"/>
    <mergeCell ref="S73:T73"/>
    <mergeCell ref="U73:V73"/>
    <mergeCell ref="F74:I74"/>
    <mergeCell ref="N74:O74"/>
    <mergeCell ref="S74:T74"/>
    <mergeCell ref="U74:V74"/>
    <mergeCell ref="F75:I75"/>
    <mergeCell ref="N75:O75"/>
    <mergeCell ref="S75:T75"/>
    <mergeCell ref="U75:V75"/>
    <mergeCell ref="F76:I76"/>
    <mergeCell ref="N76:O76"/>
    <mergeCell ref="S76:T76"/>
    <mergeCell ref="U76:V76"/>
    <mergeCell ref="F77:I77"/>
    <mergeCell ref="N77:O77"/>
    <mergeCell ref="S77:T77"/>
    <mergeCell ref="U77:V77"/>
    <mergeCell ref="F78:I78"/>
    <mergeCell ref="N78:O78"/>
    <mergeCell ref="S78:T78"/>
    <mergeCell ref="U78:V78"/>
    <mergeCell ref="F79:I79"/>
    <mergeCell ref="N79:O79"/>
    <mergeCell ref="S79:T79"/>
    <mergeCell ref="U79:V79"/>
    <mergeCell ref="F80:I80"/>
    <mergeCell ref="N80:O80"/>
    <mergeCell ref="S80:T80"/>
    <mergeCell ref="U80:V80"/>
    <mergeCell ref="F81:I81"/>
    <mergeCell ref="N81:O81"/>
    <mergeCell ref="S81:T81"/>
    <mergeCell ref="U81:V81"/>
    <mergeCell ref="C82:D82"/>
    <mergeCell ref="F82:I82"/>
    <mergeCell ref="N82:O82"/>
    <mergeCell ref="R82:T82"/>
    <mergeCell ref="U82:W82"/>
    <mergeCell ref="F83:I83"/>
    <mergeCell ref="N83:O83"/>
    <mergeCell ref="S83:T83"/>
    <mergeCell ref="U83:V83"/>
    <mergeCell ref="F84:I84"/>
    <mergeCell ref="N84:O84"/>
    <mergeCell ref="S84:T84"/>
    <mergeCell ref="U84:V84"/>
    <mergeCell ref="F85:I85"/>
    <mergeCell ref="N85:O85"/>
    <mergeCell ref="S85:T85"/>
    <mergeCell ref="U85:V85"/>
    <mergeCell ref="F86:I86"/>
    <mergeCell ref="N86:O86"/>
    <mergeCell ref="S86:T86"/>
    <mergeCell ref="U86:V86"/>
    <mergeCell ref="F87:I87"/>
    <mergeCell ref="N87:O87"/>
    <mergeCell ref="S87:T87"/>
    <mergeCell ref="U87:V87"/>
    <mergeCell ref="F88:I88"/>
    <mergeCell ref="N88:O88"/>
    <mergeCell ref="S88:T88"/>
    <mergeCell ref="U88:V88"/>
    <mergeCell ref="F89:I89"/>
    <mergeCell ref="N89:O89"/>
    <mergeCell ref="S89:T89"/>
    <mergeCell ref="U89:V89"/>
    <mergeCell ref="F90:I90"/>
    <mergeCell ref="N90:O90"/>
    <mergeCell ref="S90:T90"/>
    <mergeCell ref="U90:V90"/>
    <mergeCell ref="F91:I91"/>
    <mergeCell ref="N91:O91"/>
    <mergeCell ref="S91:T91"/>
    <mergeCell ref="U91:V91"/>
    <mergeCell ref="F92:I92"/>
    <mergeCell ref="N92:O92"/>
    <mergeCell ref="S92:T92"/>
    <mergeCell ref="U92:V92"/>
    <mergeCell ref="F93:I93"/>
    <mergeCell ref="N93:O93"/>
    <mergeCell ref="S93:T93"/>
    <mergeCell ref="U93:V93"/>
    <mergeCell ref="F94:I94"/>
    <mergeCell ref="N94:O94"/>
    <mergeCell ref="S94:T94"/>
    <mergeCell ref="U94:V94"/>
    <mergeCell ref="F95:I95"/>
    <mergeCell ref="N95:O95"/>
    <mergeCell ref="S95:T95"/>
    <mergeCell ref="U95:V95"/>
    <mergeCell ref="F96:I96"/>
    <mergeCell ref="N96:O96"/>
    <mergeCell ref="S96:T96"/>
    <mergeCell ref="U96:V96"/>
    <mergeCell ref="F97:I97"/>
    <mergeCell ref="N97:O97"/>
    <mergeCell ref="S97:T97"/>
    <mergeCell ref="U97:V97"/>
    <mergeCell ref="F98:I98"/>
    <mergeCell ref="N98:O98"/>
    <mergeCell ref="S98:T98"/>
    <mergeCell ref="U98:V98"/>
    <mergeCell ref="F99:I99"/>
    <mergeCell ref="N99:O99"/>
    <mergeCell ref="S99:T99"/>
    <mergeCell ref="U99:V99"/>
    <mergeCell ref="F100:I100"/>
    <mergeCell ref="N100:O100"/>
    <mergeCell ref="S100:T100"/>
    <mergeCell ref="U100:V100"/>
    <mergeCell ref="F101:I101"/>
    <mergeCell ref="N101:O101"/>
    <mergeCell ref="S101:T101"/>
    <mergeCell ref="U101:V101"/>
    <mergeCell ref="F102:I102"/>
    <mergeCell ref="N102:O102"/>
    <mergeCell ref="S102:T102"/>
    <mergeCell ref="U102:V102"/>
    <mergeCell ref="F103:I103"/>
    <mergeCell ref="N103:O103"/>
    <mergeCell ref="S103:T103"/>
    <mergeCell ref="U103:V103"/>
    <mergeCell ref="F104:I104"/>
    <mergeCell ref="N104:O104"/>
    <mergeCell ref="S104:T104"/>
    <mergeCell ref="U104:V104"/>
    <mergeCell ref="F105:I105"/>
    <mergeCell ref="N105:O105"/>
    <mergeCell ref="S105:T105"/>
    <mergeCell ref="U105:V105"/>
    <mergeCell ref="C106:D106"/>
    <mergeCell ref="F106:I106"/>
    <mergeCell ref="N106:O106"/>
    <mergeCell ref="R106:T106"/>
    <mergeCell ref="U106:W106"/>
    <mergeCell ref="F107:I107"/>
    <mergeCell ref="N107:O107"/>
    <mergeCell ref="S107:T107"/>
    <mergeCell ref="U107:V107"/>
    <mergeCell ref="F108:I108"/>
    <mergeCell ref="N108:O108"/>
    <mergeCell ref="S108:T108"/>
    <mergeCell ref="U108:V108"/>
    <mergeCell ref="F109:I109"/>
    <mergeCell ref="N109:O109"/>
    <mergeCell ref="S109:T109"/>
    <mergeCell ref="U109:V109"/>
    <mergeCell ref="F110:I110"/>
    <mergeCell ref="N110:O110"/>
    <mergeCell ref="S110:T110"/>
    <mergeCell ref="U110:V110"/>
    <mergeCell ref="F111:I111"/>
    <mergeCell ref="N111:O111"/>
    <mergeCell ref="S111:T111"/>
    <mergeCell ref="U111:V111"/>
    <mergeCell ref="F112:I112"/>
    <mergeCell ref="N112:O112"/>
    <mergeCell ref="S112:T112"/>
    <mergeCell ref="U112:V112"/>
    <mergeCell ref="F113:I113"/>
    <mergeCell ref="N113:O113"/>
    <mergeCell ref="S113:T113"/>
    <mergeCell ref="U113:V113"/>
    <mergeCell ref="F114:I114"/>
    <mergeCell ref="N114:O114"/>
    <mergeCell ref="S114:T114"/>
    <mergeCell ref="U114:V114"/>
    <mergeCell ref="F115:I115"/>
    <mergeCell ref="N115:O115"/>
    <mergeCell ref="S115:T115"/>
    <mergeCell ref="U115:V115"/>
    <mergeCell ref="F116:I116"/>
    <mergeCell ref="N116:O116"/>
    <mergeCell ref="S116:T116"/>
    <mergeCell ref="U116:V116"/>
    <mergeCell ref="F117:I117"/>
    <mergeCell ref="N117:O117"/>
    <mergeCell ref="S117:T117"/>
    <mergeCell ref="U117:V117"/>
    <mergeCell ref="F118:I118"/>
    <mergeCell ref="N118:O118"/>
    <mergeCell ref="S118:T118"/>
    <mergeCell ref="U118:V118"/>
    <mergeCell ref="F119:I119"/>
    <mergeCell ref="N119:O119"/>
    <mergeCell ref="S119:T119"/>
    <mergeCell ref="U119:V119"/>
    <mergeCell ref="F120:I120"/>
    <mergeCell ref="N120:O120"/>
    <mergeCell ref="S120:T120"/>
    <mergeCell ref="U120:V120"/>
    <mergeCell ref="F121:I121"/>
    <mergeCell ref="N121:O121"/>
    <mergeCell ref="S121:T121"/>
    <mergeCell ref="U121:V121"/>
    <mergeCell ref="F122:I122"/>
    <mergeCell ref="N122:O122"/>
    <mergeCell ref="S122:T122"/>
    <mergeCell ref="U122:V122"/>
    <mergeCell ref="F123:I123"/>
    <mergeCell ref="N123:O123"/>
    <mergeCell ref="S123:T123"/>
    <mergeCell ref="U123:V123"/>
    <mergeCell ref="F124:I124"/>
    <mergeCell ref="N124:O124"/>
    <mergeCell ref="S124:T124"/>
    <mergeCell ref="U124:V124"/>
    <mergeCell ref="F125:I125"/>
    <mergeCell ref="N125:O125"/>
    <mergeCell ref="S125:T125"/>
    <mergeCell ref="U125:V125"/>
    <mergeCell ref="F126:I126"/>
    <mergeCell ref="N126:O126"/>
    <mergeCell ref="S126:T126"/>
    <mergeCell ref="U126:V126"/>
    <mergeCell ref="F127:I127"/>
    <mergeCell ref="N127:O127"/>
    <mergeCell ref="S127:T127"/>
    <mergeCell ref="U127:V127"/>
    <mergeCell ref="F128:I128"/>
    <mergeCell ref="N128:O128"/>
    <mergeCell ref="S128:T128"/>
    <mergeCell ref="U128:V128"/>
    <mergeCell ref="F129:I129"/>
    <mergeCell ref="N129:O129"/>
    <mergeCell ref="S129:T129"/>
    <mergeCell ref="U129:V129"/>
    <mergeCell ref="C130:D130"/>
    <mergeCell ref="F130:I130"/>
    <mergeCell ref="N130:O130"/>
    <mergeCell ref="R130:T130"/>
    <mergeCell ref="U130:W130"/>
    <mergeCell ref="F131:I131"/>
    <mergeCell ref="N131:O131"/>
    <mergeCell ref="S131:T131"/>
    <mergeCell ref="U131:V131"/>
    <mergeCell ref="F132:I132"/>
    <mergeCell ref="N132:O132"/>
    <mergeCell ref="S132:T132"/>
    <mergeCell ref="U132:V132"/>
    <mergeCell ref="F133:I133"/>
    <mergeCell ref="N133:O133"/>
    <mergeCell ref="S133:T133"/>
    <mergeCell ref="U133:V133"/>
    <mergeCell ref="F134:I134"/>
    <mergeCell ref="N134:O134"/>
    <mergeCell ref="S134:T134"/>
    <mergeCell ref="U134:V134"/>
    <mergeCell ref="F135:I135"/>
    <mergeCell ref="N135:O135"/>
    <mergeCell ref="S135:T135"/>
    <mergeCell ref="U135:V135"/>
    <mergeCell ref="F136:I136"/>
    <mergeCell ref="N136:O136"/>
    <mergeCell ref="S136:T136"/>
    <mergeCell ref="U136:V136"/>
    <mergeCell ref="F137:I137"/>
    <mergeCell ref="N137:O137"/>
    <mergeCell ref="S137:T137"/>
    <mergeCell ref="U137:V137"/>
    <mergeCell ref="F138:I138"/>
    <mergeCell ref="N138:O138"/>
    <mergeCell ref="S138:T138"/>
    <mergeCell ref="U138:V138"/>
    <mergeCell ref="F139:I139"/>
    <mergeCell ref="N139:O139"/>
    <mergeCell ref="S139:T139"/>
    <mergeCell ref="U139:V139"/>
    <mergeCell ref="F140:I140"/>
    <mergeCell ref="N140:O140"/>
    <mergeCell ref="S140:T140"/>
    <mergeCell ref="U140:V140"/>
    <mergeCell ref="F141:I141"/>
    <mergeCell ref="N141:O141"/>
    <mergeCell ref="S141:T141"/>
    <mergeCell ref="U141:V141"/>
    <mergeCell ref="F142:I142"/>
    <mergeCell ref="N142:O142"/>
    <mergeCell ref="S142:T142"/>
    <mergeCell ref="U142:V142"/>
    <mergeCell ref="F143:I143"/>
    <mergeCell ref="N143:O143"/>
    <mergeCell ref="S143:T143"/>
    <mergeCell ref="U143:V143"/>
    <mergeCell ref="F144:I144"/>
    <mergeCell ref="N144:O144"/>
    <mergeCell ref="S144:T144"/>
    <mergeCell ref="U144:V144"/>
    <mergeCell ref="F145:I145"/>
    <mergeCell ref="N145:O145"/>
    <mergeCell ref="S145:T145"/>
    <mergeCell ref="U145:V145"/>
    <mergeCell ref="F146:I146"/>
    <mergeCell ref="N146:O146"/>
    <mergeCell ref="S146:T146"/>
    <mergeCell ref="U146:V146"/>
    <mergeCell ref="F147:I147"/>
    <mergeCell ref="N147:O147"/>
    <mergeCell ref="S147:T147"/>
    <mergeCell ref="U147:V147"/>
    <mergeCell ref="F148:I148"/>
    <mergeCell ref="N148:O148"/>
    <mergeCell ref="S148:T148"/>
    <mergeCell ref="U148:V148"/>
    <mergeCell ref="F149:I149"/>
    <mergeCell ref="N149:O149"/>
    <mergeCell ref="S149:T149"/>
    <mergeCell ref="U149:V149"/>
    <mergeCell ref="F150:I150"/>
    <mergeCell ref="N150:O150"/>
    <mergeCell ref="S150:T150"/>
    <mergeCell ref="U150:V150"/>
    <mergeCell ref="F151:I151"/>
    <mergeCell ref="N151:O151"/>
    <mergeCell ref="S151:T151"/>
    <mergeCell ref="U151:V151"/>
    <mergeCell ref="F152:I152"/>
    <mergeCell ref="N152:O152"/>
    <mergeCell ref="S152:T152"/>
    <mergeCell ref="U152:V152"/>
    <mergeCell ref="F153:I153"/>
    <mergeCell ref="N153:O153"/>
    <mergeCell ref="S153:T153"/>
    <mergeCell ref="U153:V153"/>
    <mergeCell ref="C154:D154"/>
    <mergeCell ref="F154:I154"/>
    <mergeCell ref="N154:O154"/>
    <mergeCell ref="R154:T154"/>
    <mergeCell ref="U154:W154"/>
    <mergeCell ref="F155:I155"/>
    <mergeCell ref="N155:O155"/>
    <mergeCell ref="S155:T155"/>
    <mergeCell ref="U155:V155"/>
    <mergeCell ref="F156:I156"/>
    <mergeCell ref="N156:O156"/>
    <mergeCell ref="S156:T156"/>
    <mergeCell ref="U156:V156"/>
    <mergeCell ref="F157:I157"/>
    <mergeCell ref="N157:O157"/>
    <mergeCell ref="S157:T157"/>
    <mergeCell ref="U157:V157"/>
    <mergeCell ref="F158:I158"/>
    <mergeCell ref="N158:O158"/>
    <mergeCell ref="S158:T158"/>
    <mergeCell ref="U158:V158"/>
    <mergeCell ref="F159:I159"/>
    <mergeCell ref="N159:O159"/>
    <mergeCell ref="S159:T159"/>
    <mergeCell ref="U159:V159"/>
    <mergeCell ref="F160:I160"/>
    <mergeCell ref="N160:O160"/>
    <mergeCell ref="S160:T160"/>
    <mergeCell ref="U160:V160"/>
    <mergeCell ref="F161:I161"/>
    <mergeCell ref="N161:O161"/>
    <mergeCell ref="S161:T161"/>
    <mergeCell ref="U161:V161"/>
    <mergeCell ref="F162:I162"/>
    <mergeCell ref="N162:O162"/>
    <mergeCell ref="S162:T162"/>
    <mergeCell ref="U162:V162"/>
    <mergeCell ref="F163:I163"/>
    <mergeCell ref="N163:O163"/>
    <mergeCell ref="S163:T163"/>
    <mergeCell ref="U163:V163"/>
    <mergeCell ref="F164:I164"/>
    <mergeCell ref="N164:O164"/>
    <mergeCell ref="S164:T164"/>
    <mergeCell ref="U164:V164"/>
    <mergeCell ref="F165:I165"/>
    <mergeCell ref="N165:O165"/>
    <mergeCell ref="S165:T165"/>
    <mergeCell ref="U165:V165"/>
    <mergeCell ref="F166:I166"/>
    <mergeCell ref="N166:O166"/>
    <mergeCell ref="S166:T166"/>
    <mergeCell ref="U166:V166"/>
    <mergeCell ref="F167:I167"/>
    <mergeCell ref="N167:O167"/>
    <mergeCell ref="S167:T167"/>
    <mergeCell ref="U167:V167"/>
    <mergeCell ref="F168:I168"/>
    <mergeCell ref="N168:O168"/>
    <mergeCell ref="S168:T168"/>
    <mergeCell ref="U168:V168"/>
    <mergeCell ref="F169:I169"/>
    <mergeCell ref="N169:O169"/>
    <mergeCell ref="S169:T169"/>
    <mergeCell ref="U169:V169"/>
    <mergeCell ref="F170:I170"/>
    <mergeCell ref="N170:O170"/>
    <mergeCell ref="S170:T170"/>
    <mergeCell ref="U170:V170"/>
    <mergeCell ref="F171:I171"/>
    <mergeCell ref="N171:O171"/>
    <mergeCell ref="S171:T171"/>
    <mergeCell ref="U171:V171"/>
    <mergeCell ref="F172:I172"/>
    <mergeCell ref="N172:O172"/>
    <mergeCell ref="S172:T172"/>
    <mergeCell ref="U172:V172"/>
    <mergeCell ref="F173:I173"/>
    <mergeCell ref="N173:O173"/>
    <mergeCell ref="S173:T173"/>
    <mergeCell ref="U173:V173"/>
    <mergeCell ref="F174:I174"/>
    <mergeCell ref="N174:O174"/>
    <mergeCell ref="S174:T174"/>
    <mergeCell ref="U174:V174"/>
    <mergeCell ref="F175:I175"/>
    <mergeCell ref="N175:O175"/>
    <mergeCell ref="S175:T175"/>
    <mergeCell ref="U175:V175"/>
    <mergeCell ref="F176:I176"/>
    <mergeCell ref="N176:O176"/>
    <mergeCell ref="S176:T176"/>
    <mergeCell ref="U176:V176"/>
    <mergeCell ref="F177:I177"/>
    <mergeCell ref="N177:O177"/>
    <mergeCell ref="S177:T177"/>
    <mergeCell ref="U177:V177"/>
    <mergeCell ref="C178:D178"/>
    <mergeCell ref="F178:I178"/>
    <mergeCell ref="N178:O178"/>
    <mergeCell ref="R178:T178"/>
    <mergeCell ref="U178:W178"/>
    <mergeCell ref="F179:I179"/>
    <mergeCell ref="N179:O179"/>
    <mergeCell ref="S179:T179"/>
    <mergeCell ref="U179:V179"/>
    <mergeCell ref="F180:I180"/>
    <mergeCell ref="N180:O180"/>
    <mergeCell ref="S180:T180"/>
    <mergeCell ref="U180:V180"/>
    <mergeCell ref="F181:I181"/>
    <mergeCell ref="N181:O181"/>
    <mergeCell ref="S181:T181"/>
    <mergeCell ref="U181:V181"/>
    <mergeCell ref="F182:I182"/>
    <mergeCell ref="N182:O182"/>
    <mergeCell ref="S182:T182"/>
    <mergeCell ref="U182:V182"/>
    <mergeCell ref="F183:I183"/>
    <mergeCell ref="N183:O183"/>
    <mergeCell ref="S183:T183"/>
    <mergeCell ref="U183:V183"/>
    <mergeCell ref="F184:I184"/>
    <mergeCell ref="N184:O184"/>
    <mergeCell ref="S184:T184"/>
    <mergeCell ref="U184:V184"/>
    <mergeCell ref="F185:I185"/>
    <mergeCell ref="N185:O185"/>
    <mergeCell ref="S185:T185"/>
    <mergeCell ref="U185:V185"/>
    <mergeCell ref="F186:I186"/>
    <mergeCell ref="N186:O186"/>
    <mergeCell ref="S186:T186"/>
    <mergeCell ref="U186:V186"/>
    <mergeCell ref="F187:I187"/>
    <mergeCell ref="N187:O187"/>
    <mergeCell ref="S187:T187"/>
    <mergeCell ref="U187:V187"/>
    <mergeCell ref="F188:I188"/>
    <mergeCell ref="N188:O188"/>
    <mergeCell ref="S188:T188"/>
    <mergeCell ref="U188:V188"/>
    <mergeCell ref="F189:I189"/>
    <mergeCell ref="N189:O189"/>
    <mergeCell ref="S189:T189"/>
    <mergeCell ref="U189:V189"/>
    <mergeCell ref="F190:I190"/>
    <mergeCell ref="N190:O190"/>
    <mergeCell ref="S190:T190"/>
    <mergeCell ref="U190:V190"/>
    <mergeCell ref="F191:I191"/>
    <mergeCell ref="N191:O191"/>
    <mergeCell ref="S191:T191"/>
    <mergeCell ref="U191:V191"/>
    <mergeCell ref="F192:I192"/>
    <mergeCell ref="N192:O192"/>
    <mergeCell ref="S192:T192"/>
    <mergeCell ref="U192:V192"/>
    <mergeCell ref="F193:I193"/>
    <mergeCell ref="N193:O193"/>
    <mergeCell ref="S193:T193"/>
    <mergeCell ref="U193:V193"/>
    <mergeCell ref="F194:I194"/>
    <mergeCell ref="N194:O194"/>
    <mergeCell ref="S194:T194"/>
    <mergeCell ref="U194:V194"/>
    <mergeCell ref="F195:I195"/>
    <mergeCell ref="N195:O195"/>
    <mergeCell ref="S195:T195"/>
    <mergeCell ref="U195:V195"/>
    <mergeCell ref="F196:I196"/>
    <mergeCell ref="N196:O196"/>
    <mergeCell ref="S196:T196"/>
    <mergeCell ref="U196:V196"/>
    <mergeCell ref="F197:I197"/>
    <mergeCell ref="N197:O197"/>
    <mergeCell ref="S197:T197"/>
    <mergeCell ref="U197:V197"/>
    <mergeCell ref="F198:I198"/>
    <mergeCell ref="N198:O198"/>
    <mergeCell ref="S198:T198"/>
    <mergeCell ref="U198:V198"/>
    <mergeCell ref="F199:I199"/>
    <mergeCell ref="N199:O199"/>
    <mergeCell ref="S199:T199"/>
    <mergeCell ref="U199:V199"/>
    <mergeCell ref="F200:I200"/>
    <mergeCell ref="N200:O200"/>
    <mergeCell ref="S200:T200"/>
    <mergeCell ref="U200:V200"/>
    <mergeCell ref="F201:I201"/>
    <mergeCell ref="N201:O201"/>
    <mergeCell ref="S201:T201"/>
    <mergeCell ref="U201:V201"/>
    <mergeCell ref="C202:D202"/>
    <mergeCell ref="F202:I202"/>
    <mergeCell ref="N202:O202"/>
    <mergeCell ref="R202:T202"/>
    <mergeCell ref="U202:W202"/>
    <mergeCell ref="F203:I203"/>
    <mergeCell ref="N203:O203"/>
    <mergeCell ref="S203:T203"/>
    <mergeCell ref="U203:V203"/>
    <mergeCell ref="F204:I204"/>
    <mergeCell ref="N204:O204"/>
    <mergeCell ref="S204:T204"/>
    <mergeCell ref="U204:V204"/>
    <mergeCell ref="F205:I205"/>
    <mergeCell ref="N205:O205"/>
    <mergeCell ref="S205:T205"/>
    <mergeCell ref="U205:V205"/>
    <mergeCell ref="F206:I206"/>
    <mergeCell ref="N206:O206"/>
    <mergeCell ref="S206:T206"/>
    <mergeCell ref="U206:V206"/>
    <mergeCell ref="F207:I207"/>
    <mergeCell ref="N207:O207"/>
    <mergeCell ref="S207:T207"/>
    <mergeCell ref="U207:V207"/>
    <mergeCell ref="F208:I208"/>
    <mergeCell ref="N208:O208"/>
    <mergeCell ref="S208:T208"/>
    <mergeCell ref="U208:V208"/>
    <mergeCell ref="F209:I209"/>
    <mergeCell ref="N209:O209"/>
    <mergeCell ref="S209:T209"/>
    <mergeCell ref="U209:V209"/>
    <mergeCell ref="F210:I210"/>
    <mergeCell ref="N210:O210"/>
    <mergeCell ref="S210:T210"/>
    <mergeCell ref="U210:V210"/>
    <mergeCell ref="F211:I211"/>
    <mergeCell ref="N211:O211"/>
    <mergeCell ref="S211:T211"/>
    <mergeCell ref="U211:V211"/>
    <mergeCell ref="F212:I212"/>
    <mergeCell ref="N212:O212"/>
    <mergeCell ref="S212:T212"/>
    <mergeCell ref="U212:V212"/>
    <mergeCell ref="F213:I213"/>
    <mergeCell ref="N213:O213"/>
    <mergeCell ref="S213:T213"/>
    <mergeCell ref="U213:V213"/>
    <mergeCell ref="F214:I214"/>
    <mergeCell ref="N214:O214"/>
    <mergeCell ref="S214:T214"/>
    <mergeCell ref="U214:V214"/>
    <mergeCell ref="F215:I215"/>
    <mergeCell ref="N215:O215"/>
    <mergeCell ref="S215:T215"/>
    <mergeCell ref="U215:V215"/>
    <mergeCell ref="F216:I216"/>
    <mergeCell ref="N216:O216"/>
    <mergeCell ref="S216:T216"/>
    <mergeCell ref="U216:V216"/>
    <mergeCell ref="F217:I217"/>
    <mergeCell ref="N217:O217"/>
    <mergeCell ref="S217:T217"/>
    <mergeCell ref="U217:V217"/>
    <mergeCell ref="F218:I218"/>
    <mergeCell ref="N218:O218"/>
    <mergeCell ref="S218:T218"/>
    <mergeCell ref="U218:V218"/>
    <mergeCell ref="F219:I219"/>
    <mergeCell ref="N219:O219"/>
    <mergeCell ref="S219:T219"/>
    <mergeCell ref="U219:V219"/>
    <mergeCell ref="F220:I220"/>
    <mergeCell ref="N220:O220"/>
    <mergeCell ref="S220:T220"/>
    <mergeCell ref="U220:V220"/>
    <mergeCell ref="F221:I221"/>
    <mergeCell ref="N221:O221"/>
    <mergeCell ref="S221:T221"/>
    <mergeCell ref="U221:V221"/>
    <mergeCell ref="F222:I222"/>
    <mergeCell ref="N222:O222"/>
    <mergeCell ref="S222:T222"/>
    <mergeCell ref="U222:V222"/>
    <mergeCell ref="F223:I223"/>
    <mergeCell ref="N223:O223"/>
    <mergeCell ref="S223:T223"/>
    <mergeCell ref="U223:V223"/>
    <mergeCell ref="F224:I224"/>
    <mergeCell ref="N224:O224"/>
    <mergeCell ref="S224:T224"/>
    <mergeCell ref="U224:V224"/>
    <mergeCell ref="F225:I225"/>
    <mergeCell ref="N225:O225"/>
    <mergeCell ref="S225:T225"/>
    <mergeCell ref="U225:V225"/>
    <mergeCell ref="C226:D226"/>
    <mergeCell ref="F226:I226"/>
    <mergeCell ref="N226:O226"/>
    <mergeCell ref="R226:T226"/>
    <mergeCell ref="U226:W226"/>
    <mergeCell ref="F227:I227"/>
    <mergeCell ref="N227:O227"/>
    <mergeCell ref="S227:T227"/>
    <mergeCell ref="U227:V227"/>
    <mergeCell ref="F228:I228"/>
    <mergeCell ref="N228:O228"/>
    <mergeCell ref="S228:T228"/>
    <mergeCell ref="U228:V228"/>
    <mergeCell ref="F229:I229"/>
    <mergeCell ref="N229:O229"/>
    <mergeCell ref="S229:T229"/>
    <mergeCell ref="U229:V229"/>
    <mergeCell ref="F230:I230"/>
    <mergeCell ref="N230:O230"/>
    <mergeCell ref="S230:T230"/>
    <mergeCell ref="U230:V230"/>
    <mergeCell ref="F231:I231"/>
    <mergeCell ref="N231:O231"/>
    <mergeCell ref="S231:T231"/>
    <mergeCell ref="U231:V231"/>
    <mergeCell ref="F232:I232"/>
    <mergeCell ref="N232:O232"/>
    <mergeCell ref="S232:T232"/>
    <mergeCell ref="U232:V232"/>
    <mergeCell ref="F233:I233"/>
    <mergeCell ref="N233:O233"/>
    <mergeCell ref="S233:T233"/>
    <mergeCell ref="U233:V233"/>
    <mergeCell ref="F234:I234"/>
    <mergeCell ref="N234:O234"/>
    <mergeCell ref="S234:T234"/>
    <mergeCell ref="U234:V234"/>
    <mergeCell ref="F235:I235"/>
    <mergeCell ref="N235:O235"/>
    <mergeCell ref="S235:T235"/>
    <mergeCell ref="U235:V235"/>
    <mergeCell ref="F236:I236"/>
    <mergeCell ref="N236:O236"/>
    <mergeCell ref="S236:T236"/>
    <mergeCell ref="U236:V236"/>
    <mergeCell ref="F237:I237"/>
    <mergeCell ref="N237:O237"/>
    <mergeCell ref="S237:T237"/>
    <mergeCell ref="U237:V237"/>
    <mergeCell ref="F238:I238"/>
    <mergeCell ref="N238:O238"/>
    <mergeCell ref="S238:T238"/>
    <mergeCell ref="U238:V238"/>
    <mergeCell ref="F239:I239"/>
    <mergeCell ref="N239:O239"/>
    <mergeCell ref="S239:T239"/>
    <mergeCell ref="U239:V239"/>
    <mergeCell ref="F240:I240"/>
    <mergeCell ref="N240:O240"/>
    <mergeCell ref="S240:T240"/>
    <mergeCell ref="U240:V240"/>
    <mergeCell ref="F241:I241"/>
    <mergeCell ref="N241:O241"/>
    <mergeCell ref="S241:T241"/>
    <mergeCell ref="U241:V241"/>
    <mergeCell ref="F242:I242"/>
    <mergeCell ref="N242:O242"/>
    <mergeCell ref="S242:T242"/>
    <mergeCell ref="U242:V242"/>
    <mergeCell ref="F243:I243"/>
    <mergeCell ref="N243:O243"/>
    <mergeCell ref="S243:T243"/>
    <mergeCell ref="U243:V243"/>
    <mergeCell ref="F244:I244"/>
    <mergeCell ref="N244:O244"/>
    <mergeCell ref="S244:T244"/>
    <mergeCell ref="U244:V244"/>
    <mergeCell ref="F245:I245"/>
    <mergeCell ref="N245:O245"/>
    <mergeCell ref="S245:T245"/>
    <mergeCell ref="U245:V245"/>
    <mergeCell ref="F246:I246"/>
    <mergeCell ref="N246:O246"/>
    <mergeCell ref="S246:T246"/>
    <mergeCell ref="U246:V246"/>
    <mergeCell ref="F247:I247"/>
    <mergeCell ref="N247:O247"/>
    <mergeCell ref="S247:T247"/>
    <mergeCell ref="U247:V247"/>
    <mergeCell ref="F248:I248"/>
    <mergeCell ref="N248:O248"/>
    <mergeCell ref="S248:T248"/>
    <mergeCell ref="U248:V248"/>
    <mergeCell ref="F249:I249"/>
    <mergeCell ref="N249:O249"/>
    <mergeCell ref="S249:T249"/>
    <mergeCell ref="U249:V249"/>
    <mergeCell ref="C250:D250"/>
    <mergeCell ref="F250:I250"/>
    <mergeCell ref="N250:O250"/>
    <mergeCell ref="R250:T250"/>
    <mergeCell ref="U250:W250"/>
    <mergeCell ref="F251:I251"/>
    <mergeCell ref="N251:O251"/>
    <mergeCell ref="S251:T251"/>
    <mergeCell ref="U251:V251"/>
    <mergeCell ref="F252:I252"/>
    <mergeCell ref="N252:O252"/>
    <mergeCell ref="S252:T252"/>
    <mergeCell ref="U252:V252"/>
    <mergeCell ref="F253:I253"/>
    <mergeCell ref="N253:O253"/>
    <mergeCell ref="S253:T253"/>
    <mergeCell ref="U253:V253"/>
    <mergeCell ref="F254:I254"/>
    <mergeCell ref="N254:O254"/>
    <mergeCell ref="S254:T254"/>
    <mergeCell ref="U254:V254"/>
    <mergeCell ref="F255:I255"/>
    <mergeCell ref="N255:O255"/>
    <mergeCell ref="S255:T255"/>
    <mergeCell ref="U255:V255"/>
    <mergeCell ref="F256:I256"/>
    <mergeCell ref="N256:O256"/>
    <mergeCell ref="S256:T256"/>
    <mergeCell ref="U256:V256"/>
    <mergeCell ref="F257:I257"/>
    <mergeCell ref="N257:O257"/>
    <mergeCell ref="S257:T257"/>
    <mergeCell ref="U257:V257"/>
    <mergeCell ref="F258:I258"/>
    <mergeCell ref="N258:O258"/>
    <mergeCell ref="S258:T258"/>
    <mergeCell ref="U258:V258"/>
    <mergeCell ref="F259:I259"/>
    <mergeCell ref="N259:O259"/>
    <mergeCell ref="S259:T259"/>
    <mergeCell ref="U259:V259"/>
    <mergeCell ref="F260:I260"/>
    <mergeCell ref="N260:O260"/>
    <mergeCell ref="S260:T260"/>
    <mergeCell ref="U260:V260"/>
    <mergeCell ref="F261:I261"/>
    <mergeCell ref="N261:O261"/>
    <mergeCell ref="S261:T261"/>
    <mergeCell ref="U261:V261"/>
    <mergeCell ref="F262:I262"/>
    <mergeCell ref="N262:O262"/>
    <mergeCell ref="S262:T262"/>
    <mergeCell ref="U262:V262"/>
    <mergeCell ref="F263:I263"/>
    <mergeCell ref="N263:O263"/>
    <mergeCell ref="S263:T263"/>
    <mergeCell ref="U263:V263"/>
    <mergeCell ref="F264:I264"/>
    <mergeCell ref="N264:O264"/>
    <mergeCell ref="S264:T264"/>
    <mergeCell ref="U264:V264"/>
    <mergeCell ref="F265:I265"/>
    <mergeCell ref="N265:O265"/>
    <mergeCell ref="S265:T265"/>
    <mergeCell ref="U265:V265"/>
    <mergeCell ref="F266:I266"/>
    <mergeCell ref="N266:O266"/>
    <mergeCell ref="S266:T266"/>
    <mergeCell ref="U266:V266"/>
    <mergeCell ref="F267:I267"/>
    <mergeCell ref="N267:O267"/>
    <mergeCell ref="S267:T267"/>
    <mergeCell ref="U267:V267"/>
    <mergeCell ref="F268:I268"/>
    <mergeCell ref="N268:O268"/>
    <mergeCell ref="S268:T268"/>
    <mergeCell ref="U268:V268"/>
    <mergeCell ref="F269:I269"/>
    <mergeCell ref="N269:O269"/>
    <mergeCell ref="S269:T269"/>
    <mergeCell ref="U269:V269"/>
    <mergeCell ref="F270:I270"/>
    <mergeCell ref="N270:O270"/>
    <mergeCell ref="S270:T270"/>
    <mergeCell ref="U270:V270"/>
    <mergeCell ref="F271:I271"/>
    <mergeCell ref="N271:O271"/>
    <mergeCell ref="S271:T271"/>
    <mergeCell ref="U271:V271"/>
    <mergeCell ref="F272:I272"/>
    <mergeCell ref="N272:O272"/>
    <mergeCell ref="S272:T272"/>
    <mergeCell ref="U272:V272"/>
    <mergeCell ref="F273:I273"/>
    <mergeCell ref="N273:O273"/>
    <mergeCell ref="S273:T273"/>
    <mergeCell ref="U273:V273"/>
    <mergeCell ref="C274:D274"/>
    <mergeCell ref="F274:I274"/>
    <mergeCell ref="N274:O274"/>
    <mergeCell ref="R274:T274"/>
    <mergeCell ref="U274:W274"/>
    <mergeCell ref="F275:I275"/>
    <mergeCell ref="N275:O275"/>
    <mergeCell ref="S275:T275"/>
    <mergeCell ref="U275:V275"/>
    <mergeCell ref="F276:I276"/>
    <mergeCell ref="N276:O276"/>
    <mergeCell ref="S276:T276"/>
    <mergeCell ref="U276:V276"/>
    <mergeCell ref="F277:I277"/>
    <mergeCell ref="N277:O277"/>
    <mergeCell ref="S277:T277"/>
    <mergeCell ref="U277:V277"/>
    <mergeCell ref="F278:I278"/>
    <mergeCell ref="N278:O278"/>
    <mergeCell ref="S278:T278"/>
    <mergeCell ref="U278:V278"/>
    <mergeCell ref="F279:I279"/>
    <mergeCell ref="N279:O279"/>
    <mergeCell ref="S279:T279"/>
    <mergeCell ref="U279:V279"/>
    <mergeCell ref="F280:I280"/>
    <mergeCell ref="N280:O280"/>
    <mergeCell ref="S280:T280"/>
    <mergeCell ref="U280:V280"/>
    <mergeCell ref="F281:I281"/>
    <mergeCell ref="N281:O281"/>
    <mergeCell ref="S281:T281"/>
    <mergeCell ref="U281:V281"/>
    <mergeCell ref="F282:I282"/>
    <mergeCell ref="N282:O282"/>
    <mergeCell ref="S282:T282"/>
    <mergeCell ref="U282:V282"/>
    <mergeCell ref="F283:I283"/>
    <mergeCell ref="N283:O283"/>
    <mergeCell ref="S283:T283"/>
    <mergeCell ref="U283:V283"/>
    <mergeCell ref="F284:I284"/>
    <mergeCell ref="N284:O284"/>
    <mergeCell ref="S284:T284"/>
    <mergeCell ref="U284:V284"/>
    <mergeCell ref="F285:I285"/>
    <mergeCell ref="N285:O285"/>
    <mergeCell ref="S285:T285"/>
    <mergeCell ref="U285:V285"/>
    <mergeCell ref="F286:I286"/>
    <mergeCell ref="N286:O286"/>
    <mergeCell ref="S286:T286"/>
    <mergeCell ref="U286:V286"/>
    <mergeCell ref="F287:I287"/>
    <mergeCell ref="N287:O287"/>
    <mergeCell ref="S287:T287"/>
    <mergeCell ref="U287:V287"/>
    <mergeCell ref="F288:I288"/>
    <mergeCell ref="N288:O288"/>
    <mergeCell ref="S288:T288"/>
    <mergeCell ref="U288:V288"/>
    <mergeCell ref="F289:I289"/>
    <mergeCell ref="N289:O289"/>
    <mergeCell ref="S289:T289"/>
    <mergeCell ref="U289:V289"/>
    <mergeCell ref="F290:I290"/>
    <mergeCell ref="N290:O290"/>
    <mergeCell ref="S290:T290"/>
    <mergeCell ref="U290:V290"/>
    <mergeCell ref="F291:I291"/>
    <mergeCell ref="N291:O291"/>
    <mergeCell ref="S291:T291"/>
    <mergeCell ref="U291:V291"/>
    <mergeCell ref="F292:I292"/>
    <mergeCell ref="N292:O292"/>
    <mergeCell ref="S292:T292"/>
    <mergeCell ref="U292:V292"/>
    <mergeCell ref="F293:I293"/>
    <mergeCell ref="N293:O293"/>
    <mergeCell ref="S293:T293"/>
    <mergeCell ref="U293:V293"/>
    <mergeCell ref="F294:I294"/>
    <mergeCell ref="N294:O294"/>
    <mergeCell ref="S294:T294"/>
    <mergeCell ref="U294:V294"/>
    <mergeCell ref="F295:I295"/>
    <mergeCell ref="N295:O295"/>
    <mergeCell ref="S295:T295"/>
    <mergeCell ref="U295:V295"/>
    <mergeCell ref="F296:I296"/>
    <mergeCell ref="N296:O296"/>
    <mergeCell ref="S296:T296"/>
    <mergeCell ref="U296:V296"/>
    <mergeCell ref="F297:I297"/>
    <mergeCell ref="N297:O297"/>
    <mergeCell ref="S297:T297"/>
    <mergeCell ref="U297:V297"/>
    <mergeCell ref="C298:D298"/>
    <mergeCell ref="F298:I298"/>
    <mergeCell ref="N298:O298"/>
    <mergeCell ref="R298:T298"/>
    <mergeCell ref="U298:W298"/>
    <mergeCell ref="F299:I299"/>
    <mergeCell ref="N299:O299"/>
    <mergeCell ref="S299:T299"/>
    <mergeCell ref="U299:V299"/>
    <mergeCell ref="F300:I300"/>
    <mergeCell ref="N300:O300"/>
    <mergeCell ref="S300:T300"/>
    <mergeCell ref="U300:V300"/>
    <mergeCell ref="F301:I301"/>
    <mergeCell ref="N301:O301"/>
    <mergeCell ref="S301:T301"/>
    <mergeCell ref="U301:V301"/>
    <mergeCell ref="F302:I302"/>
    <mergeCell ref="N302:O302"/>
    <mergeCell ref="S302:T302"/>
    <mergeCell ref="U302:V302"/>
    <mergeCell ref="F303:I303"/>
    <mergeCell ref="N303:O303"/>
    <mergeCell ref="S303:T303"/>
    <mergeCell ref="U303:V303"/>
    <mergeCell ref="F304:I304"/>
    <mergeCell ref="N304:O304"/>
    <mergeCell ref="S304:T304"/>
    <mergeCell ref="U304:V304"/>
    <mergeCell ref="F305:I305"/>
    <mergeCell ref="N305:O305"/>
    <mergeCell ref="S305:T305"/>
    <mergeCell ref="U305:V305"/>
    <mergeCell ref="F306:I306"/>
    <mergeCell ref="N306:O306"/>
    <mergeCell ref="S306:T306"/>
    <mergeCell ref="U306:V306"/>
    <mergeCell ref="F307:I307"/>
    <mergeCell ref="N307:O307"/>
    <mergeCell ref="S307:T307"/>
    <mergeCell ref="U307:V307"/>
    <mergeCell ref="F308:I308"/>
    <mergeCell ref="N308:O308"/>
    <mergeCell ref="S308:T308"/>
    <mergeCell ref="U308:V308"/>
    <mergeCell ref="F309:I309"/>
    <mergeCell ref="N309:O309"/>
    <mergeCell ref="S309:T309"/>
    <mergeCell ref="U309:V309"/>
    <mergeCell ref="F310:I310"/>
    <mergeCell ref="N310:O310"/>
    <mergeCell ref="S310:T310"/>
    <mergeCell ref="U310:V310"/>
    <mergeCell ref="F311:I311"/>
    <mergeCell ref="N311:O311"/>
    <mergeCell ref="S311:T311"/>
    <mergeCell ref="U311:V311"/>
    <mergeCell ref="F312:I312"/>
    <mergeCell ref="N312:O312"/>
    <mergeCell ref="S312:T312"/>
    <mergeCell ref="U312:V312"/>
    <mergeCell ref="F313:I313"/>
    <mergeCell ref="N313:O313"/>
    <mergeCell ref="S313:T313"/>
    <mergeCell ref="U313:V313"/>
    <mergeCell ref="F314:I314"/>
    <mergeCell ref="N314:O314"/>
    <mergeCell ref="S314:T314"/>
    <mergeCell ref="U314:V314"/>
    <mergeCell ref="F315:I315"/>
    <mergeCell ref="N315:O315"/>
    <mergeCell ref="S315:T315"/>
    <mergeCell ref="U315:V315"/>
    <mergeCell ref="F316:I316"/>
    <mergeCell ref="N316:O316"/>
    <mergeCell ref="S316:T316"/>
    <mergeCell ref="U316:V316"/>
    <mergeCell ref="F317:I317"/>
    <mergeCell ref="N317:O317"/>
    <mergeCell ref="S317:T317"/>
    <mergeCell ref="U317:V317"/>
    <mergeCell ref="F318:I318"/>
    <mergeCell ref="N318:O318"/>
    <mergeCell ref="S318:T318"/>
    <mergeCell ref="U318:V318"/>
    <mergeCell ref="F319:I319"/>
    <mergeCell ref="N319:O319"/>
    <mergeCell ref="S319:T319"/>
    <mergeCell ref="U319:V319"/>
    <mergeCell ref="F320:I320"/>
    <mergeCell ref="N320:O320"/>
    <mergeCell ref="S320:T320"/>
    <mergeCell ref="U320:V320"/>
    <mergeCell ref="F321:I321"/>
    <mergeCell ref="N321:O321"/>
    <mergeCell ref="S321:T321"/>
    <mergeCell ref="U321:V321"/>
    <mergeCell ref="C322:D322"/>
    <mergeCell ref="F322:I322"/>
    <mergeCell ref="N322:O322"/>
    <mergeCell ref="R322:T322"/>
    <mergeCell ref="U322:W322"/>
    <mergeCell ref="F323:I323"/>
    <mergeCell ref="N323:O323"/>
    <mergeCell ref="S323:T323"/>
    <mergeCell ref="U323:V323"/>
    <mergeCell ref="F324:I324"/>
    <mergeCell ref="N324:O324"/>
    <mergeCell ref="S324:T324"/>
    <mergeCell ref="U324:V324"/>
    <mergeCell ref="F325:I325"/>
    <mergeCell ref="N325:O325"/>
    <mergeCell ref="S325:T325"/>
    <mergeCell ref="U325:V325"/>
    <mergeCell ref="F326:I326"/>
    <mergeCell ref="N326:O326"/>
    <mergeCell ref="S326:T326"/>
    <mergeCell ref="U326:V326"/>
    <mergeCell ref="F327:I327"/>
    <mergeCell ref="N327:O327"/>
    <mergeCell ref="S327:T327"/>
    <mergeCell ref="U327:V327"/>
    <mergeCell ref="F328:I328"/>
    <mergeCell ref="N328:O328"/>
    <mergeCell ref="S328:T328"/>
    <mergeCell ref="U328:V328"/>
    <mergeCell ref="F329:I329"/>
    <mergeCell ref="N329:O329"/>
    <mergeCell ref="S329:T329"/>
    <mergeCell ref="U329:V329"/>
    <mergeCell ref="F330:I330"/>
    <mergeCell ref="N330:O330"/>
    <mergeCell ref="S330:T330"/>
    <mergeCell ref="U330:V330"/>
    <mergeCell ref="F331:I331"/>
    <mergeCell ref="N331:O331"/>
    <mergeCell ref="S331:T331"/>
    <mergeCell ref="U331:V331"/>
    <mergeCell ref="F332:I332"/>
    <mergeCell ref="N332:O332"/>
    <mergeCell ref="S332:T332"/>
    <mergeCell ref="U332:V332"/>
    <mergeCell ref="F333:I333"/>
    <mergeCell ref="N333:O333"/>
    <mergeCell ref="S333:T333"/>
    <mergeCell ref="U333:V333"/>
    <mergeCell ref="F334:I334"/>
    <mergeCell ref="N334:O334"/>
    <mergeCell ref="S334:T334"/>
    <mergeCell ref="U334:V334"/>
    <mergeCell ref="F335:I335"/>
    <mergeCell ref="N335:O335"/>
    <mergeCell ref="S335:T335"/>
    <mergeCell ref="U335:V335"/>
    <mergeCell ref="F336:I336"/>
    <mergeCell ref="N336:O336"/>
    <mergeCell ref="S336:T336"/>
    <mergeCell ref="U336:V336"/>
    <mergeCell ref="F337:I337"/>
    <mergeCell ref="N337:O337"/>
    <mergeCell ref="S337:T337"/>
    <mergeCell ref="U337:V337"/>
    <mergeCell ref="F338:I338"/>
    <mergeCell ref="N338:O338"/>
    <mergeCell ref="S338:T338"/>
    <mergeCell ref="U338:V338"/>
    <mergeCell ref="F339:I339"/>
    <mergeCell ref="N339:O339"/>
    <mergeCell ref="S339:T339"/>
    <mergeCell ref="U339:V339"/>
    <mergeCell ref="F340:I340"/>
    <mergeCell ref="N340:O340"/>
    <mergeCell ref="S340:T340"/>
    <mergeCell ref="U340:V340"/>
    <mergeCell ref="F341:I341"/>
    <mergeCell ref="N341:O341"/>
    <mergeCell ref="S341:T341"/>
    <mergeCell ref="U341:V341"/>
    <mergeCell ref="F342:I342"/>
    <mergeCell ref="N342:O342"/>
    <mergeCell ref="S342:T342"/>
    <mergeCell ref="U342:V342"/>
    <mergeCell ref="F343:I343"/>
    <mergeCell ref="N343:O343"/>
    <mergeCell ref="S343:T343"/>
    <mergeCell ref="U343:V343"/>
    <mergeCell ref="F344:I344"/>
    <mergeCell ref="N344:O344"/>
    <mergeCell ref="S344:T344"/>
    <mergeCell ref="U344:V344"/>
    <mergeCell ref="F345:I345"/>
    <mergeCell ref="N345:O345"/>
    <mergeCell ref="S345:T345"/>
    <mergeCell ref="U345:V345"/>
    <mergeCell ref="C346:D346"/>
    <mergeCell ref="F346:I346"/>
    <mergeCell ref="N346:O346"/>
    <mergeCell ref="R346:T346"/>
    <mergeCell ref="U346:W346"/>
    <mergeCell ref="F347:I347"/>
    <mergeCell ref="N347:O347"/>
    <mergeCell ref="S347:T347"/>
    <mergeCell ref="U347:V347"/>
    <mergeCell ref="F348:I348"/>
    <mergeCell ref="N348:O348"/>
    <mergeCell ref="S348:T348"/>
    <mergeCell ref="U348:V348"/>
    <mergeCell ref="F349:I349"/>
    <mergeCell ref="N349:O349"/>
    <mergeCell ref="S349:T349"/>
    <mergeCell ref="U349:V349"/>
    <mergeCell ref="F350:I350"/>
    <mergeCell ref="N350:O350"/>
    <mergeCell ref="S350:T350"/>
    <mergeCell ref="U350:V350"/>
    <mergeCell ref="F351:I351"/>
    <mergeCell ref="N351:O351"/>
    <mergeCell ref="S351:T351"/>
    <mergeCell ref="U351:V351"/>
    <mergeCell ref="F352:I352"/>
    <mergeCell ref="N352:O352"/>
    <mergeCell ref="S352:T352"/>
    <mergeCell ref="U352:V352"/>
    <mergeCell ref="F353:I353"/>
    <mergeCell ref="N353:O353"/>
    <mergeCell ref="S353:T353"/>
    <mergeCell ref="U353:V353"/>
    <mergeCell ref="F354:I354"/>
    <mergeCell ref="N354:O354"/>
    <mergeCell ref="S354:T354"/>
    <mergeCell ref="U354:V354"/>
    <mergeCell ref="F355:I355"/>
    <mergeCell ref="N355:O355"/>
    <mergeCell ref="S355:T355"/>
    <mergeCell ref="U355:V355"/>
    <mergeCell ref="F356:I356"/>
    <mergeCell ref="N356:O356"/>
    <mergeCell ref="S356:T356"/>
    <mergeCell ref="U356:V356"/>
    <mergeCell ref="F357:I357"/>
    <mergeCell ref="N357:O357"/>
    <mergeCell ref="S357:T357"/>
    <mergeCell ref="U357:V357"/>
    <mergeCell ref="F358:I358"/>
    <mergeCell ref="N358:O358"/>
    <mergeCell ref="S358:T358"/>
    <mergeCell ref="U358:V358"/>
    <mergeCell ref="F359:I359"/>
    <mergeCell ref="N359:O359"/>
    <mergeCell ref="S359:T359"/>
    <mergeCell ref="U359:V359"/>
    <mergeCell ref="F360:I360"/>
    <mergeCell ref="N360:O360"/>
    <mergeCell ref="S360:T360"/>
    <mergeCell ref="U360:V360"/>
    <mergeCell ref="F361:I361"/>
    <mergeCell ref="N361:O361"/>
    <mergeCell ref="S361:T361"/>
    <mergeCell ref="U361:V361"/>
    <mergeCell ref="F362:I362"/>
    <mergeCell ref="N362:O362"/>
    <mergeCell ref="S362:T362"/>
    <mergeCell ref="U362:V362"/>
    <mergeCell ref="F363:I363"/>
    <mergeCell ref="N363:O363"/>
    <mergeCell ref="S363:T363"/>
    <mergeCell ref="U363:V363"/>
    <mergeCell ref="F364:I364"/>
    <mergeCell ref="N364:O364"/>
    <mergeCell ref="S364:T364"/>
    <mergeCell ref="U364:V364"/>
    <mergeCell ref="F365:I365"/>
    <mergeCell ref="N365:O365"/>
    <mergeCell ref="S365:T365"/>
    <mergeCell ref="U365:V365"/>
    <mergeCell ref="F366:I366"/>
    <mergeCell ref="N366:O366"/>
    <mergeCell ref="S366:T366"/>
    <mergeCell ref="U366:V366"/>
    <mergeCell ref="F367:I367"/>
    <mergeCell ref="N367:O367"/>
    <mergeCell ref="S367:T367"/>
    <mergeCell ref="U367:V367"/>
    <mergeCell ref="F368:I368"/>
    <mergeCell ref="N368:O368"/>
    <mergeCell ref="S368:T368"/>
    <mergeCell ref="U368:V368"/>
    <mergeCell ref="F369:I369"/>
    <mergeCell ref="N369:O369"/>
    <mergeCell ref="S369:T369"/>
    <mergeCell ref="U369:V369"/>
  </mergeCells>
  <conditionalFormatting sqref="N22:P22">
    <cfRule type="cellIs" priority="1" dxfId="24" operator="greaterThan" stopIfTrue="1">
      <formula>$I$18</formula>
    </cfRule>
  </conditionalFormatting>
  <conditionalFormatting sqref="N25:P25">
    <cfRule type="cellIs" priority="2" dxfId="24" operator="lessThan" stopIfTrue="1">
      <formula>0</formula>
    </cfRule>
  </conditionalFormatting>
  <conditionalFormatting sqref="N12:N16">
    <cfRule type="expression" priority="3" dxfId="25" stopIfTrue="1">
      <formula>ISBLANK($N$14)</formula>
    </cfRule>
  </conditionalFormatting>
  <conditionalFormatting sqref="N20:P21 N24:P24">
    <cfRule type="expression" priority="4" dxfId="24" stopIfTrue="1">
      <formula>$I$18&lt;$M$22</formula>
    </cfRule>
  </conditionalFormatting>
  <conditionalFormatting sqref="I18:J18">
    <cfRule type="expression" priority="5" dxfId="25" stopIfTrue="1">
      <formula>$N$22=""</formula>
    </cfRule>
    <cfRule type="cellIs" priority="6" dxfId="24" operator="lessThan" stopIfTrue="1">
      <formula>$N$22</formula>
    </cfRule>
  </conditionalFormatting>
  <dataValidations count="3">
    <dataValidation type="list" showInputMessage="1" showErrorMessage="1" sqref="J35:J57 J59:J81 J27:J33">
      <formula1>"10%,8%,非課税"</formula1>
    </dataValidation>
    <dataValidation allowBlank="1" showInputMessage="1" showErrorMessage="1" imeMode="off" sqref="E299:E321 E323:E345 E347:E369 E107:E129 E131:E153 E155:E177 E179:E201 E203:E225 E227:E249 E251:E273 E275:E297 E35:E57 E59:E81 E83:E105 E27:E33 M27:M369 K27:K369"/>
    <dataValidation allowBlank="1" showInputMessage="1" showErrorMessage="1" imeMode="on" sqref="F107:F129 F27:F33 F35:F57 F179:F201 E10:K10 F203:F225 F155:F177 F131:F153 F83:F105 F251:F273 F323:F345 F347:F369 F299:F321 F227:F249 F275:F297 F59:F81 E16 K15:K16"/>
  </dataValidations>
  <printOptions horizontalCentered="1" verticalCentered="1"/>
  <pageMargins left="0.5511811023622047" right="0.5511811023622047" top="0.6692913385826772" bottom="0.4330708661417323" header="0.5118110236220472" footer="0.2755905511811024"/>
  <pageSetup blackAndWhite="1" horizontalDpi="600" verticalDpi="600" orientation="landscape" paperSize="9" r:id="rId3"/>
  <headerFooter alignWithMargins="0">
    <oddFooter>&amp;C&amp;9&amp;P ﾍﾟｰｼﾞ&amp;R&amp;"ＭＳ Ｐ明朝,標準"&amp;8★太枠欄は記入する必要はありません。</oddFooter>
  </headerFooter>
  <rowBreaks count="14" manualBreakCount="14">
    <brk id="33" min="2" max="22" man="1"/>
    <brk id="57" max="23" man="1"/>
    <brk id="81" max="23" man="1"/>
    <brk id="105" max="23" man="1"/>
    <brk id="129" max="23" man="1"/>
    <brk id="153" max="23" man="1"/>
    <brk id="177" max="23" man="1"/>
    <brk id="201" max="23" man="1"/>
    <brk id="225" max="23" man="1"/>
    <brk id="249" max="23" man="1"/>
    <brk id="273" max="23" man="1"/>
    <brk id="297" max="23" man="1"/>
    <brk id="321" max="23" man="1"/>
    <brk id="345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松浦建設株式会社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加賀　義将</dc:creator>
  <cp:keywords/>
  <dc:description/>
  <cp:lastModifiedBy>康博 石田</cp:lastModifiedBy>
  <cp:lastPrinted>2023-03-03T07:53:30Z</cp:lastPrinted>
  <dcterms:created xsi:type="dcterms:W3CDTF">2000-09-04T23:17:42Z</dcterms:created>
  <dcterms:modified xsi:type="dcterms:W3CDTF">2023-12-28T00:04:51Z</dcterms:modified>
  <cp:category/>
  <cp:version/>
  <cp:contentType/>
  <cp:contentStatus/>
</cp:coreProperties>
</file>